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2"/>
  <workbookPr autoCompressPictures="0"/>
  <mc:AlternateContent xmlns:mc="http://schemas.openxmlformats.org/markup-compatibility/2006">
    <mc:Choice Requires="x15">
      <x15ac:absPath xmlns:x15ac="http://schemas.microsoft.com/office/spreadsheetml/2010/11/ac" url="/Users/geovannycorrea/Documents/Gcorreac/Consultoria/2025/CCAS 2025/Syntesys/"/>
    </mc:Choice>
  </mc:AlternateContent>
  <xr:revisionPtr revIDLastSave="0" documentId="13_ncr:1_{6DEA235A-470B-C34E-B76F-A0F2776AACBE}" xr6:coauthVersionLast="47" xr6:coauthVersionMax="47" xr10:uidLastSave="{00000000-0000-0000-0000-000000000000}"/>
  <bookViews>
    <workbookView xWindow="0" yWindow="840" windowWidth="29400" windowHeight="16960" tabRatio="946" firstSheet="4" activeTab="10" xr2:uid="{00000000-000D-0000-FFFF-FFFF00000000}"/>
  </bookViews>
  <sheets>
    <sheet name="Instrucciones" sheetId="21" r:id="rId1"/>
    <sheet name="Información inicial" sheetId="17" r:id="rId2"/>
    <sheet name="Ingresos" sheetId="3" r:id="rId3"/>
    <sheet name="Egresos" sheetId="4" r:id="rId4"/>
    <sheet name="Plan Amortización" sheetId="2" r:id="rId5"/>
    <sheet name="Inversión" sheetId="7" r:id="rId6"/>
    <sheet name="Estado de resultados" sheetId="5" r:id="rId7"/>
    <sheet name="Efectivo" sheetId="11" r:id="rId8"/>
    <sheet name="Balance General" sheetId="10" r:id="rId9"/>
    <sheet name="Flujo de Caja" sheetId="12" r:id="rId10"/>
    <sheet name="Punto de equilibrio" sheetId="15" r:id="rId11"/>
    <sheet name="wacc" sheetId="14" r:id="rId12"/>
    <sheet name="Ind Liquidez" sheetId="13" r:id="rId13"/>
    <sheet name="Ind Rentabilidad" sheetId="19" r:id="rId14"/>
    <sheet name="Ind Endeudamiento" sheetId="18" r:id="rId15"/>
    <sheet name="Ind. Generacion Valor" sheetId="20" r:id="rId16"/>
    <sheet name="otros" sheetId="23" r:id="rId17"/>
    <sheet name="Hoja1" sheetId="22" state="hidden" r:id="rId18"/>
  </sheets>
  <definedNames>
    <definedName name="_xlnm._FilterDatabase" localSheetId="0" hidden="1">Instrucciones!$A$594:$M$848</definedName>
    <definedName name="_xlchart.v2.0" hidden="1">otros!$AH$3</definedName>
    <definedName name="_xlchart.v2.1" hidden="1">otros!$AH$4:$AH$8</definedName>
    <definedName name="_xlchart.v2.2" hidden="1">otros!$AI$3</definedName>
    <definedName name="_xlchart.v2.3" hidden="1">otros!$AI$4:$AI$8</definedName>
    <definedName name="_xlnm.Print_Area" localSheetId="6">'Estado de resultados'!$B$2:$G$25</definedName>
    <definedName name="_xlnm.Print_Area" localSheetId="1">'Información inicial'!$B$2:$H$2540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0" i="10" l="1"/>
  <c r="F10" i="10"/>
  <c r="E10" i="10"/>
  <c r="D10" i="10"/>
  <c r="C6" i="11"/>
  <c r="D8" i="11"/>
  <c r="E28" i="10"/>
  <c r="D21" i="10"/>
  <c r="D20" i="10"/>
  <c r="R12" i="23"/>
  <c r="R13" i="23"/>
  <c r="R14" i="23"/>
  <c r="R15" i="23"/>
  <c r="R11" i="23"/>
  <c r="C79" i="7"/>
  <c r="C71" i="7"/>
  <c r="C72" i="7"/>
  <c r="C73" i="7"/>
  <c r="C74" i="7"/>
  <c r="C75" i="7"/>
  <c r="C76" i="7"/>
  <c r="C77" i="7"/>
  <c r="B71" i="7"/>
  <c r="B72" i="7"/>
  <c r="B73" i="7"/>
  <c r="B74" i="7"/>
  <c r="B75" i="7"/>
  <c r="B76" i="7"/>
  <c r="B77" i="7"/>
  <c r="C2450" i="17"/>
  <c r="C2441" i="17"/>
  <c r="C2442" i="17"/>
  <c r="C2443" i="17"/>
  <c r="C2444" i="17"/>
  <c r="C2445" i="17"/>
  <c r="C2446" i="17"/>
  <c r="C2447" i="17"/>
  <c r="C2440" i="17"/>
  <c r="B2441" i="17"/>
  <c r="B2442" i="17"/>
  <c r="B2443" i="17"/>
  <c r="B2444" i="17"/>
  <c r="B2445" i="17"/>
  <c r="B2446" i="17"/>
  <c r="B2447" i="17"/>
  <c r="B2440" i="17"/>
  <c r="F14" i="10"/>
  <c r="G14" i="10"/>
  <c r="H14" i="10"/>
  <c r="E14" i="10"/>
  <c r="G975" i="21"/>
  <c r="G930" i="21"/>
  <c r="D856" i="21"/>
  <c r="E597" i="21"/>
  <c r="G320" i="21"/>
  <c r="E315" i="21"/>
  <c r="F315" i="21"/>
  <c r="G315" i="21"/>
  <c r="D315" i="21"/>
  <c r="D999" i="21"/>
  <c r="D998" i="21"/>
  <c r="D997" i="21"/>
  <c r="F997" i="21"/>
  <c r="J997" i="21"/>
  <c r="M1013" i="21"/>
  <c r="C2499" i="17" l="1"/>
  <c r="C2500" i="17"/>
  <c r="B2492" i="17"/>
  <c r="B2493" i="17"/>
  <c r="B2494" i="17"/>
  <c r="B2495" i="17"/>
  <c r="B2496" i="17"/>
  <c r="B2497" i="17"/>
  <c r="B2498" i="17"/>
  <c r="B2499" i="17"/>
  <c r="B2500" i="17"/>
  <c r="C2498" i="17"/>
  <c r="D2498" i="17" s="1"/>
  <c r="D1003" i="21"/>
  <c r="C2497" i="17" s="1"/>
  <c r="D2497" i="17" s="1"/>
  <c r="D1002" i="21"/>
  <c r="C2496" i="17" s="1"/>
  <c r="D2496" i="17" s="1"/>
  <c r="D1001" i="21"/>
  <c r="C2495" i="17" s="1"/>
  <c r="D2495" i="17" s="1"/>
  <c r="D1000" i="21"/>
  <c r="C2494" i="17" s="1"/>
  <c r="D2494" i="17" s="1"/>
  <c r="C2493" i="17"/>
  <c r="D2493" i="17" s="1"/>
  <c r="C2492" i="17"/>
  <c r="D2492" i="17" s="1"/>
  <c r="C2491" i="17"/>
  <c r="D2491" i="17" s="1"/>
  <c r="E987" i="21"/>
  <c r="E977" i="21"/>
  <c r="E939" i="21"/>
  <c r="G324" i="21"/>
  <c r="E601" i="21" s="1"/>
  <c r="D1336" i="17" s="1"/>
  <c r="I48" i="21"/>
  <c r="E327" i="21" s="1"/>
  <c r="D319" i="17" s="1"/>
  <c r="I47" i="21"/>
  <c r="E326" i="21" s="1"/>
  <c r="I46" i="21"/>
  <c r="E325" i="21" s="1"/>
  <c r="I45" i="21"/>
  <c r="E324" i="21" s="1"/>
  <c r="D307" i="17" s="1"/>
  <c r="I44" i="21"/>
  <c r="I43" i="21"/>
  <c r="E322" i="21" s="1"/>
  <c r="I42" i="21"/>
  <c r="E321" i="21" s="1"/>
  <c r="I41" i="21"/>
  <c r="E323" i="21"/>
  <c r="E856" i="21"/>
  <c r="F856" i="21"/>
  <c r="G856" i="21"/>
  <c r="D905" i="21"/>
  <c r="D899" i="21"/>
  <c r="C2358" i="17" s="1"/>
  <c r="D2358" i="17" s="1"/>
  <c r="C43" i="4" s="1"/>
  <c r="D904" i="21"/>
  <c r="D2323" i="17"/>
  <c r="C12" i="4" s="1"/>
  <c r="D903" i="21"/>
  <c r="D902" i="21"/>
  <c r="D901" i="21"/>
  <c r="D900" i="21"/>
  <c r="C29" i="21"/>
  <c r="L24" i="21"/>
  <c r="E29" i="21" s="1"/>
  <c r="M24" i="21"/>
  <c r="F29" i="21" s="1"/>
  <c r="N24" i="21"/>
  <c r="G29" i="21" s="1"/>
  <c r="K24" i="21"/>
  <c r="D29" i="21" s="1"/>
  <c r="G560" i="21"/>
  <c r="G561" i="21"/>
  <c r="G562" i="21"/>
  <c r="G563" i="21"/>
  <c r="G564" i="21"/>
  <c r="G565" i="21"/>
  <c r="G566" i="21"/>
  <c r="G567" i="21"/>
  <c r="G568" i="21"/>
  <c r="G569" i="21"/>
  <c r="G570" i="21"/>
  <c r="G571" i="21"/>
  <c r="G572" i="21"/>
  <c r="G573" i="21"/>
  <c r="G574" i="21"/>
  <c r="H574" i="21" s="1"/>
  <c r="G539" i="21"/>
  <c r="G540" i="21"/>
  <c r="G541" i="21"/>
  <c r="G542" i="21"/>
  <c r="G543" i="21"/>
  <c r="G544" i="21"/>
  <c r="G545" i="21"/>
  <c r="G546" i="21"/>
  <c r="G547" i="21"/>
  <c r="G548" i="21"/>
  <c r="G549" i="21"/>
  <c r="G550" i="21"/>
  <c r="G551" i="21"/>
  <c r="G552" i="21"/>
  <c r="G553" i="21"/>
  <c r="G554" i="21"/>
  <c r="G555" i="21"/>
  <c r="G556" i="21"/>
  <c r="G557" i="21"/>
  <c r="G558" i="21"/>
  <c r="G559" i="21"/>
  <c r="G515" i="21"/>
  <c r="G516" i="21"/>
  <c r="G517" i="21"/>
  <c r="G518" i="21"/>
  <c r="G519" i="21"/>
  <c r="G520" i="21"/>
  <c r="G521" i="21"/>
  <c r="G522" i="21"/>
  <c r="G523" i="21"/>
  <c r="G524" i="21"/>
  <c r="G525" i="21"/>
  <c r="G526" i="21"/>
  <c r="G527" i="21"/>
  <c r="G528" i="21"/>
  <c r="G529" i="21"/>
  <c r="G530" i="21"/>
  <c r="G531" i="21"/>
  <c r="G532" i="21"/>
  <c r="G533" i="21"/>
  <c r="G534" i="21"/>
  <c r="G535" i="21"/>
  <c r="G536" i="21"/>
  <c r="G537" i="21"/>
  <c r="G538" i="21"/>
  <c r="G492" i="21"/>
  <c r="G493" i="21"/>
  <c r="G494" i="21"/>
  <c r="G495" i="21"/>
  <c r="G496" i="21"/>
  <c r="G497" i="21"/>
  <c r="G498" i="21"/>
  <c r="G499" i="21"/>
  <c r="G500" i="21"/>
  <c r="G501" i="21"/>
  <c r="G502" i="21"/>
  <c r="G503" i="21"/>
  <c r="G504" i="21"/>
  <c r="G505" i="21"/>
  <c r="G506" i="21"/>
  <c r="G507" i="21"/>
  <c r="G508" i="21"/>
  <c r="G509" i="21"/>
  <c r="G510" i="21"/>
  <c r="G511" i="21"/>
  <c r="G512" i="21"/>
  <c r="G513" i="21"/>
  <c r="G514" i="21"/>
  <c r="G472" i="21"/>
  <c r="G473" i="21"/>
  <c r="G474" i="21"/>
  <c r="G475" i="21"/>
  <c r="G476" i="21"/>
  <c r="G477" i="21"/>
  <c r="G478" i="21"/>
  <c r="G479" i="21"/>
  <c r="G480" i="21"/>
  <c r="G481" i="21"/>
  <c r="G482" i="21"/>
  <c r="G483" i="21"/>
  <c r="G484" i="21"/>
  <c r="G485" i="21"/>
  <c r="G486" i="21"/>
  <c r="G487" i="21"/>
  <c r="G488" i="21"/>
  <c r="G489" i="21"/>
  <c r="G490" i="21"/>
  <c r="G491" i="21"/>
  <c r="G452" i="21"/>
  <c r="G453" i="21"/>
  <c r="G454" i="21"/>
  <c r="G455" i="21"/>
  <c r="G456" i="21"/>
  <c r="G457" i="21"/>
  <c r="G458" i="21"/>
  <c r="G459" i="21"/>
  <c r="G460" i="21"/>
  <c r="G461" i="21"/>
  <c r="G462" i="21"/>
  <c r="G463" i="21"/>
  <c r="G464" i="21"/>
  <c r="G465" i="21"/>
  <c r="G466" i="21"/>
  <c r="G467" i="21"/>
  <c r="G468" i="21"/>
  <c r="G469" i="21"/>
  <c r="G470" i="21"/>
  <c r="G471" i="21"/>
  <c r="G428" i="21"/>
  <c r="G429" i="21"/>
  <c r="G430" i="21"/>
  <c r="G431" i="21"/>
  <c r="G432" i="21"/>
  <c r="G433" i="21"/>
  <c r="G434" i="21"/>
  <c r="G435" i="21"/>
  <c r="G436" i="21"/>
  <c r="G437" i="21"/>
  <c r="G438" i="21"/>
  <c r="G439" i="21"/>
  <c r="G440" i="21"/>
  <c r="G441" i="21"/>
  <c r="G442" i="21"/>
  <c r="G443" i="21"/>
  <c r="G444" i="21"/>
  <c r="G445" i="21"/>
  <c r="G446" i="21"/>
  <c r="G447" i="21"/>
  <c r="G448" i="21"/>
  <c r="G449" i="21"/>
  <c r="G450" i="21"/>
  <c r="G451" i="21"/>
  <c r="G408" i="21"/>
  <c r="G409" i="21"/>
  <c r="G410" i="21"/>
  <c r="G411" i="21"/>
  <c r="G412" i="21"/>
  <c r="G413" i="21"/>
  <c r="G414" i="21"/>
  <c r="G415" i="21"/>
  <c r="G416" i="21"/>
  <c r="G417" i="21"/>
  <c r="G418" i="21"/>
  <c r="G419" i="21"/>
  <c r="G420" i="21"/>
  <c r="G421" i="21"/>
  <c r="G422" i="21"/>
  <c r="G423" i="21"/>
  <c r="G424" i="21"/>
  <c r="G425" i="21"/>
  <c r="G426" i="21"/>
  <c r="G427" i="21"/>
  <c r="G388" i="21"/>
  <c r="G389" i="21"/>
  <c r="G390" i="21"/>
  <c r="G391" i="21"/>
  <c r="G392" i="21"/>
  <c r="G393" i="21"/>
  <c r="G394" i="21"/>
  <c r="G395" i="21"/>
  <c r="G396" i="21"/>
  <c r="G397" i="21"/>
  <c r="G398" i="21"/>
  <c r="G399" i="21"/>
  <c r="G400" i="21"/>
  <c r="G401" i="21"/>
  <c r="G402" i="21"/>
  <c r="G403" i="21"/>
  <c r="G404" i="21"/>
  <c r="G405" i="21"/>
  <c r="G406" i="21"/>
  <c r="G407" i="21"/>
  <c r="G370" i="21"/>
  <c r="G371" i="21"/>
  <c r="G372" i="21"/>
  <c r="G373" i="21"/>
  <c r="G374" i="21"/>
  <c r="G375" i="21"/>
  <c r="G376" i="21"/>
  <c r="G377" i="21"/>
  <c r="G378" i="21"/>
  <c r="G379" i="21"/>
  <c r="G380" i="21"/>
  <c r="G381" i="21"/>
  <c r="G382" i="21"/>
  <c r="G383" i="21"/>
  <c r="G384" i="21"/>
  <c r="G385" i="21"/>
  <c r="G386" i="21"/>
  <c r="G387" i="21"/>
  <c r="G355" i="21"/>
  <c r="G356" i="21"/>
  <c r="G357" i="21"/>
  <c r="G358" i="21"/>
  <c r="G359" i="21"/>
  <c r="G360" i="21"/>
  <c r="G361" i="21"/>
  <c r="G362" i="21"/>
  <c r="G363" i="21"/>
  <c r="G364" i="21"/>
  <c r="G365" i="21"/>
  <c r="G366" i="21"/>
  <c r="G367" i="21"/>
  <c r="G368" i="21"/>
  <c r="G369" i="21"/>
  <c r="G337" i="21"/>
  <c r="E614" i="21" s="1"/>
  <c r="D1388" i="17" s="1"/>
  <c r="G338" i="21"/>
  <c r="E615" i="21" s="1"/>
  <c r="D1392" i="17" s="1"/>
  <c r="G339" i="21"/>
  <c r="E616" i="21" s="1"/>
  <c r="D1396" i="17" s="1"/>
  <c r="G340" i="21"/>
  <c r="E617" i="21" s="1"/>
  <c r="D1400" i="17" s="1"/>
  <c r="G341" i="21"/>
  <c r="E618" i="21" s="1"/>
  <c r="D1404" i="17" s="1"/>
  <c r="G342" i="21"/>
  <c r="G343" i="21"/>
  <c r="G344" i="21"/>
  <c r="G345" i="21"/>
  <c r="G346" i="21"/>
  <c r="G347" i="21"/>
  <c r="G348" i="21"/>
  <c r="G349" i="21"/>
  <c r="G350" i="21"/>
  <c r="G351" i="21"/>
  <c r="G352" i="21"/>
  <c r="G353" i="21"/>
  <c r="G354" i="21"/>
  <c r="G321" i="21"/>
  <c r="E598" i="21" s="1"/>
  <c r="G322" i="21"/>
  <c r="E599" i="21" s="1"/>
  <c r="G323" i="21"/>
  <c r="E600" i="21" s="1"/>
  <c r="G325" i="21"/>
  <c r="G326" i="21"/>
  <c r="G327" i="21"/>
  <c r="G328" i="21"/>
  <c r="E605" i="21" s="1"/>
  <c r="D1352" i="17" s="1"/>
  <c r="G329" i="21"/>
  <c r="E606" i="21" s="1"/>
  <c r="D1356" i="17" s="1"/>
  <c r="G330" i="21"/>
  <c r="E607" i="21" s="1"/>
  <c r="D1360" i="17" s="1"/>
  <c r="G331" i="21"/>
  <c r="E608" i="21" s="1"/>
  <c r="D1364" i="17" s="1"/>
  <c r="G332" i="21"/>
  <c r="E609" i="21" s="1"/>
  <c r="D1368" i="17" s="1"/>
  <c r="G333" i="21"/>
  <c r="E610" i="21" s="1"/>
  <c r="D1372" i="17" s="1"/>
  <c r="G334" i="21"/>
  <c r="E611" i="21" s="1"/>
  <c r="D1376" i="17" s="1"/>
  <c r="G335" i="21"/>
  <c r="E612" i="21" s="1"/>
  <c r="D1380" i="17" s="1"/>
  <c r="G336" i="21"/>
  <c r="E613" i="21" s="1"/>
  <c r="D1384" i="17" s="1"/>
  <c r="D581" i="21"/>
  <c r="E581" i="21" s="1"/>
  <c r="F581" i="21" s="1"/>
  <c r="G581" i="21" s="1"/>
  <c r="H1297" i="17" s="1"/>
  <c r="D582" i="21"/>
  <c r="E582" i="21" s="1"/>
  <c r="F582" i="21" s="1"/>
  <c r="G582" i="21" s="1"/>
  <c r="D583" i="21"/>
  <c r="E583" i="21" s="1"/>
  <c r="F583" i="21" s="1"/>
  <c r="G583" i="21" s="1"/>
  <c r="D584" i="21"/>
  <c r="E584" i="21" s="1"/>
  <c r="F584" i="21" s="1"/>
  <c r="G584" i="21" s="1"/>
  <c r="D2308" i="17"/>
  <c r="D2304" i="17"/>
  <c r="C843" i="21"/>
  <c r="C844" i="21"/>
  <c r="C845" i="21"/>
  <c r="C846" i="21"/>
  <c r="C847" i="21"/>
  <c r="C848" i="21"/>
  <c r="B843" i="21"/>
  <c r="B844" i="21"/>
  <c r="B845" i="21"/>
  <c r="B846" i="21"/>
  <c r="B847" i="21"/>
  <c r="B848" i="21"/>
  <c r="C566" i="21"/>
  <c r="C567" i="21"/>
  <c r="C568" i="21"/>
  <c r="C569" i="21"/>
  <c r="C570" i="21"/>
  <c r="C571" i="21"/>
  <c r="E567" i="21"/>
  <c r="E566" i="21"/>
  <c r="D1275" i="17" s="1"/>
  <c r="E573" i="21"/>
  <c r="E572" i="21"/>
  <c r="E568" i="21"/>
  <c r="E569" i="21"/>
  <c r="E570" i="21"/>
  <c r="E571" i="21"/>
  <c r="D2326" i="17"/>
  <c r="C15" i="4" s="1"/>
  <c r="D2327" i="17"/>
  <c r="C16" i="4" s="1"/>
  <c r="D2329" i="17"/>
  <c r="C18" i="4" s="1"/>
  <c r="D2330" i="17"/>
  <c r="D2331" i="17"/>
  <c r="D2332" i="17"/>
  <c r="D2333" i="17"/>
  <c r="C22" i="4" s="1"/>
  <c r="D2334" i="17"/>
  <c r="B522" i="3"/>
  <c r="B523" i="3"/>
  <c r="B524" i="3"/>
  <c r="B525" i="3"/>
  <c r="D2280" i="17"/>
  <c r="D2296" i="17"/>
  <c r="D2292" i="17"/>
  <c r="D2288" i="17"/>
  <c r="D2284" i="17"/>
  <c r="C561" i="21"/>
  <c r="C562" i="21"/>
  <c r="C563" i="21"/>
  <c r="C564" i="21"/>
  <c r="C565" i="21"/>
  <c r="C560" i="21"/>
  <c r="C838" i="21"/>
  <c r="C839" i="21"/>
  <c r="C840" i="21"/>
  <c r="C841" i="21"/>
  <c r="C842" i="21"/>
  <c r="C837" i="21"/>
  <c r="D2300" i="17"/>
  <c r="H575" i="21"/>
  <c r="H576" i="21"/>
  <c r="E560" i="21"/>
  <c r="D2276" i="17"/>
  <c r="D1408" i="17"/>
  <c r="D1412" i="17"/>
  <c r="D1416" i="17"/>
  <c r="D1420" i="17"/>
  <c r="D1424" i="17"/>
  <c r="D2076" i="17"/>
  <c r="B796" i="21"/>
  <c r="B797" i="21"/>
  <c r="B798" i="21"/>
  <c r="B799" i="21"/>
  <c r="B800" i="21"/>
  <c r="B801" i="21"/>
  <c r="B802" i="21"/>
  <c r="B803" i="21"/>
  <c r="B804" i="21"/>
  <c r="B805" i="21"/>
  <c r="B806" i="21"/>
  <c r="B807" i="21"/>
  <c r="B808" i="21"/>
  <c r="B809" i="21"/>
  <c r="B810" i="21"/>
  <c r="B811" i="21"/>
  <c r="B812" i="21"/>
  <c r="B813" i="21"/>
  <c r="B814" i="21"/>
  <c r="B815" i="21"/>
  <c r="B816" i="21"/>
  <c r="B817" i="21"/>
  <c r="B818" i="21"/>
  <c r="B819" i="21"/>
  <c r="B820" i="21"/>
  <c r="B821" i="21"/>
  <c r="B822" i="21"/>
  <c r="B823" i="21"/>
  <c r="B824" i="21"/>
  <c r="B825" i="21"/>
  <c r="B826" i="21"/>
  <c r="B827" i="21"/>
  <c r="B828" i="21"/>
  <c r="B829" i="21"/>
  <c r="B830" i="21"/>
  <c r="B831" i="21"/>
  <c r="B832" i="21"/>
  <c r="B833" i="21"/>
  <c r="B834" i="21"/>
  <c r="B835" i="21"/>
  <c r="B836" i="21"/>
  <c r="B837" i="21"/>
  <c r="B838" i="21"/>
  <c r="B839" i="21"/>
  <c r="B840" i="21"/>
  <c r="B841" i="21"/>
  <c r="B842" i="21"/>
  <c r="E563" i="21"/>
  <c r="E564" i="21"/>
  <c r="E565" i="21"/>
  <c r="D1271" i="17" s="1"/>
  <c r="E553" i="21"/>
  <c r="D1223" i="17" s="1"/>
  <c r="D1224" i="17" s="1"/>
  <c r="D1225" i="17" s="1"/>
  <c r="C241" i="3" s="1"/>
  <c r="E554" i="21"/>
  <c r="D1227" i="17" s="1"/>
  <c r="E555" i="21"/>
  <c r="D1231" i="17" s="1"/>
  <c r="E556" i="21"/>
  <c r="D1235" i="17" s="1"/>
  <c r="E557" i="21"/>
  <c r="D1239" i="17" s="1"/>
  <c r="E558" i="21"/>
  <c r="D1243" i="17" s="1"/>
  <c r="D1244" i="17" s="1"/>
  <c r="D1245" i="17" s="1"/>
  <c r="C246" i="3" s="1"/>
  <c r="E559" i="21"/>
  <c r="D1247" i="17" s="1"/>
  <c r="D1248" i="17" s="1"/>
  <c r="D1249" i="17" s="1"/>
  <c r="C247" i="3" s="1"/>
  <c r="E561" i="21"/>
  <c r="D1255" i="17" s="1"/>
  <c r="D2283" i="17" s="1"/>
  <c r="E562" i="21"/>
  <c r="D1259" i="17" s="1"/>
  <c r="D1260" i="17" s="1"/>
  <c r="D1261" i="17" s="1"/>
  <c r="C250" i="3" s="1"/>
  <c r="E536" i="21"/>
  <c r="E537" i="21"/>
  <c r="E538" i="21"/>
  <c r="E539" i="21"/>
  <c r="D1167" i="17" s="1"/>
  <c r="D2195" i="17" s="1"/>
  <c r="E540" i="21"/>
  <c r="E541" i="21"/>
  <c r="D1175" i="17" s="1"/>
  <c r="E542" i="21"/>
  <c r="D1179" i="17" s="1"/>
  <c r="E543" i="21"/>
  <c r="E544" i="21"/>
  <c r="E545" i="21"/>
  <c r="D1191" i="17" s="1"/>
  <c r="D1192" i="17" s="1"/>
  <c r="D1193" i="17" s="1"/>
  <c r="C233" i="3" s="1"/>
  <c r="E546" i="21"/>
  <c r="E547" i="21"/>
  <c r="D1199" i="17" s="1"/>
  <c r="D1200" i="17" s="1"/>
  <c r="D1201" i="17" s="1"/>
  <c r="C235" i="3" s="1"/>
  <c r="E548" i="21"/>
  <c r="E549" i="21"/>
  <c r="D1207" i="17" s="1"/>
  <c r="E550" i="21"/>
  <c r="D1211" i="17" s="1"/>
  <c r="D2239" i="17" s="1"/>
  <c r="E551" i="21"/>
  <c r="D1215" i="17" s="1"/>
  <c r="E552" i="21"/>
  <c r="D1219" i="17" s="1"/>
  <c r="D1220" i="17" s="1"/>
  <c r="D1221" i="17" s="1"/>
  <c r="C240" i="3" s="1"/>
  <c r="E521" i="21"/>
  <c r="D1095" i="17" s="1"/>
  <c r="E522" i="21"/>
  <c r="E523" i="21"/>
  <c r="D1103" i="17" s="1"/>
  <c r="D1104" i="17" s="1"/>
  <c r="D1105" i="17" s="1"/>
  <c r="C211" i="3" s="1"/>
  <c r="E524" i="21"/>
  <c r="D1107" i="17" s="1"/>
  <c r="D1108" i="17" s="1"/>
  <c r="D1109" i="17" s="1"/>
  <c r="C212" i="3" s="1"/>
  <c r="E525" i="21"/>
  <c r="E526" i="21"/>
  <c r="D1115" i="17" s="1"/>
  <c r="E527" i="21"/>
  <c r="E528" i="21"/>
  <c r="D1123" i="17" s="1"/>
  <c r="E529" i="21"/>
  <c r="D1127" i="17" s="1"/>
  <c r="E530" i="21"/>
  <c r="E531" i="21"/>
  <c r="H531" i="21" s="1"/>
  <c r="E532" i="21"/>
  <c r="D1139" i="17" s="1"/>
  <c r="E533" i="21"/>
  <c r="E534" i="21"/>
  <c r="E535" i="21"/>
  <c r="D1151" i="17" s="1"/>
  <c r="E328" i="21"/>
  <c r="E329" i="21"/>
  <c r="D327" i="17" s="1"/>
  <c r="E330" i="21"/>
  <c r="E331" i="21"/>
  <c r="E332" i="21"/>
  <c r="D339" i="17" s="1"/>
  <c r="D1367" i="17" s="1"/>
  <c r="E333" i="21"/>
  <c r="D343" i="17" s="1"/>
  <c r="D344" i="17" s="1"/>
  <c r="E334" i="21"/>
  <c r="E335" i="21"/>
  <c r="E336" i="21"/>
  <c r="E337" i="21"/>
  <c r="D359" i="17" s="1"/>
  <c r="D1387" i="17" s="1"/>
  <c r="E338" i="21"/>
  <c r="E339" i="21"/>
  <c r="E340" i="21"/>
  <c r="D371" i="17" s="1"/>
  <c r="D372" i="17" s="1"/>
  <c r="E341" i="21"/>
  <c r="D375" i="17" s="1"/>
  <c r="D376" i="17" s="1"/>
  <c r="D377" i="17" s="1"/>
  <c r="C29" i="3" s="1"/>
  <c r="E342" i="21"/>
  <c r="E343" i="21"/>
  <c r="E344" i="21"/>
  <c r="E345" i="21"/>
  <c r="E346" i="21"/>
  <c r="D395" i="17" s="1"/>
  <c r="E347" i="21"/>
  <c r="E348" i="21"/>
  <c r="E349" i="21"/>
  <c r="D407" i="17" s="1"/>
  <c r="D408" i="17" s="1"/>
  <c r="D409" i="17" s="1"/>
  <c r="C37" i="3" s="1"/>
  <c r="E350" i="21"/>
  <c r="E351" i="21"/>
  <c r="E352" i="21"/>
  <c r="E353" i="21"/>
  <c r="E354" i="21"/>
  <c r="D427" i="17" s="1"/>
  <c r="E355" i="21"/>
  <c r="E356" i="21"/>
  <c r="E357" i="21"/>
  <c r="D439" i="17" s="1"/>
  <c r="D440" i="17" s="1"/>
  <c r="D441" i="17" s="1"/>
  <c r="C45" i="3" s="1"/>
  <c r="E358" i="21"/>
  <c r="D443" i="17" s="1"/>
  <c r="D1471" i="17" s="1"/>
  <c r="E359" i="21"/>
  <c r="E360" i="21"/>
  <c r="D451" i="17" s="1"/>
  <c r="D452" i="17" s="1"/>
  <c r="D453" i="17" s="1"/>
  <c r="C48" i="3" s="1"/>
  <c r="E361" i="21"/>
  <c r="E362" i="21"/>
  <c r="E363" i="21"/>
  <c r="E364" i="21"/>
  <c r="E365" i="21"/>
  <c r="E366" i="21"/>
  <c r="D475" i="17" s="1"/>
  <c r="E367" i="21"/>
  <c r="E368" i="21"/>
  <c r="E369" i="21"/>
  <c r="E370" i="21"/>
  <c r="D491" i="17" s="1"/>
  <c r="D1519" i="17" s="1"/>
  <c r="E371" i="21"/>
  <c r="D495" i="17" s="1"/>
  <c r="E372" i="21"/>
  <c r="E373" i="21"/>
  <c r="D503" i="17" s="1"/>
  <c r="E374" i="21"/>
  <c r="D507" i="17" s="1"/>
  <c r="D508" i="17" s="1"/>
  <c r="D509" i="17" s="1"/>
  <c r="C62" i="3" s="1"/>
  <c r="E375" i="21"/>
  <c r="E376" i="21"/>
  <c r="E377" i="21"/>
  <c r="H377" i="21" s="1"/>
  <c r="E378" i="21"/>
  <c r="E379" i="21"/>
  <c r="D527" i="17" s="1"/>
  <c r="E380" i="21"/>
  <c r="E381" i="21"/>
  <c r="D535" i="17" s="1"/>
  <c r="E382" i="21"/>
  <c r="D539" i="17" s="1"/>
  <c r="E383" i="21"/>
  <c r="E384" i="21"/>
  <c r="E385" i="21"/>
  <c r="E386" i="21"/>
  <c r="D555" i="17" s="1"/>
  <c r="D556" i="17" s="1"/>
  <c r="D557" i="17" s="1"/>
  <c r="C74" i="3" s="1"/>
  <c r="E387" i="21"/>
  <c r="D559" i="17" s="1"/>
  <c r="D1587" i="17" s="1"/>
  <c r="E388" i="21"/>
  <c r="D563" i="17" s="1"/>
  <c r="E389" i="21"/>
  <c r="E390" i="21"/>
  <c r="E391" i="21"/>
  <c r="D575" i="17" s="1"/>
  <c r="E392" i="21"/>
  <c r="E393" i="21"/>
  <c r="E394" i="21"/>
  <c r="E395" i="21"/>
  <c r="D591" i="17" s="1"/>
  <c r="E396" i="21"/>
  <c r="D595" i="17" s="1"/>
  <c r="D596" i="17" s="1"/>
  <c r="D597" i="17" s="1"/>
  <c r="C84" i="3" s="1"/>
  <c r="E397" i="21"/>
  <c r="E398" i="21"/>
  <c r="E399" i="21"/>
  <c r="E400" i="21"/>
  <c r="E401" i="21"/>
  <c r="E402" i="21"/>
  <c r="E403" i="21"/>
  <c r="D623" i="17" s="1"/>
  <c r="E404" i="21"/>
  <c r="D627" i="17" s="1"/>
  <c r="D628" i="17" s="1"/>
  <c r="D629" i="17" s="1"/>
  <c r="C92" i="3" s="1"/>
  <c r="E405" i="21"/>
  <c r="D631" i="17" s="1"/>
  <c r="E406" i="21"/>
  <c r="E407" i="21"/>
  <c r="E408" i="21"/>
  <c r="E409" i="21"/>
  <c r="D647" i="17" s="1"/>
  <c r="E410" i="21"/>
  <c r="D651" i="17" s="1"/>
  <c r="E411" i="21"/>
  <c r="E412" i="21"/>
  <c r="H412" i="21" s="1"/>
  <c r="E413" i="21"/>
  <c r="E414" i="21"/>
  <c r="E415" i="21"/>
  <c r="D671" i="17" s="1"/>
  <c r="E416" i="21"/>
  <c r="E417" i="21"/>
  <c r="E418" i="21"/>
  <c r="E419" i="21"/>
  <c r="E420" i="21"/>
  <c r="H420" i="21" s="1"/>
  <c r="E421" i="21"/>
  <c r="E422" i="21"/>
  <c r="E423" i="21"/>
  <c r="D703" i="17" s="1"/>
  <c r="E424" i="21"/>
  <c r="E425" i="21"/>
  <c r="E426" i="21"/>
  <c r="E427" i="21"/>
  <c r="D719" i="17" s="1"/>
  <c r="E428" i="21"/>
  <c r="H428" i="21" s="1"/>
  <c r="E429" i="21"/>
  <c r="E430" i="21"/>
  <c r="D731" i="17" s="1"/>
  <c r="E431" i="21"/>
  <c r="D735" i="17" s="1"/>
  <c r="D736" i="17" s="1"/>
  <c r="D737" i="17" s="1"/>
  <c r="C119" i="3" s="1"/>
  <c r="E432" i="21"/>
  <c r="E433" i="21"/>
  <c r="D743" i="17" s="1"/>
  <c r="E434" i="21"/>
  <c r="H434" i="21" s="1"/>
  <c r="E435" i="21"/>
  <c r="E436" i="21"/>
  <c r="H436" i="21" s="1"/>
  <c r="E437" i="21"/>
  <c r="E438" i="21"/>
  <c r="E439" i="21"/>
  <c r="E440" i="21"/>
  <c r="E441" i="21"/>
  <c r="D775" i="17" s="1"/>
  <c r="E442" i="21"/>
  <c r="H442" i="21" s="1"/>
  <c r="E443" i="21"/>
  <c r="D783" i="17" s="1"/>
  <c r="E444" i="21"/>
  <c r="H444" i="21" s="1"/>
  <c r="E445" i="21"/>
  <c r="E446" i="21"/>
  <c r="E447" i="21"/>
  <c r="E448" i="21"/>
  <c r="D803" i="17" s="1"/>
  <c r="E449" i="21"/>
  <c r="D807" i="17" s="1"/>
  <c r="E450" i="21"/>
  <c r="H450" i="21" s="1"/>
  <c r="E451" i="21"/>
  <c r="D815" i="17" s="1"/>
  <c r="D816" i="17" s="1"/>
  <c r="D817" i="17" s="1"/>
  <c r="C139" i="3" s="1"/>
  <c r="E452" i="21"/>
  <c r="D819" i="17" s="1"/>
  <c r="E453" i="21"/>
  <c r="E454" i="21"/>
  <c r="E455" i="21"/>
  <c r="E456" i="21"/>
  <c r="E457" i="21"/>
  <c r="E458" i="21"/>
  <c r="E459" i="21"/>
  <c r="H459" i="21" s="1"/>
  <c r="E460" i="21"/>
  <c r="H460" i="21" s="1"/>
  <c r="E461" i="21"/>
  <c r="E462" i="21"/>
  <c r="D859" i="17" s="1"/>
  <c r="E463" i="21"/>
  <c r="D863" i="17" s="1"/>
  <c r="E464" i="21"/>
  <c r="E465" i="21"/>
  <c r="E466" i="21"/>
  <c r="E467" i="21"/>
  <c r="D879" i="17" s="1"/>
  <c r="E468" i="21"/>
  <c r="H468" i="21" s="1"/>
  <c r="E469" i="21"/>
  <c r="D887" i="17" s="1"/>
  <c r="D888" i="17" s="1"/>
  <c r="D889" i="17" s="1"/>
  <c r="C157" i="3" s="1"/>
  <c r="E470" i="21"/>
  <c r="E471" i="21"/>
  <c r="E472" i="21"/>
  <c r="E473" i="21"/>
  <c r="E474" i="21"/>
  <c r="E475" i="21"/>
  <c r="D911" i="17" s="1"/>
  <c r="E476" i="21"/>
  <c r="H476" i="21" s="1"/>
  <c r="E477" i="21"/>
  <c r="D919" i="17" s="1"/>
  <c r="E478" i="21"/>
  <c r="E479" i="21"/>
  <c r="D927" i="17" s="1"/>
  <c r="E480" i="21"/>
  <c r="D931" i="17" s="1"/>
  <c r="E481" i="21"/>
  <c r="E482" i="21"/>
  <c r="E483" i="21"/>
  <c r="D943" i="17" s="1"/>
  <c r="D944" i="17" s="1"/>
  <c r="D945" i="17" s="1"/>
  <c r="C171" i="3" s="1"/>
  <c r="E484" i="21"/>
  <c r="D947" i="17" s="1"/>
  <c r="E485" i="21"/>
  <c r="E486" i="21"/>
  <c r="E487" i="21"/>
  <c r="D959" i="17" s="1"/>
  <c r="E488" i="21"/>
  <c r="E489" i="21"/>
  <c r="E490" i="21"/>
  <c r="E491" i="21"/>
  <c r="D975" i="17" s="1"/>
  <c r="E492" i="21"/>
  <c r="H492" i="21" s="1"/>
  <c r="E493" i="21"/>
  <c r="H493" i="21" s="1"/>
  <c r="E494" i="21"/>
  <c r="E495" i="21"/>
  <c r="H495" i="21" s="1"/>
  <c r="E496" i="21"/>
  <c r="D995" i="17" s="1"/>
  <c r="D996" i="17" s="1"/>
  <c r="D997" i="17" s="1"/>
  <c r="C184" i="3" s="1"/>
  <c r="E497" i="21"/>
  <c r="H497" i="21" s="1"/>
  <c r="E498" i="21"/>
  <c r="E499" i="21"/>
  <c r="D1007" i="17" s="1"/>
  <c r="D1008" i="17" s="1"/>
  <c r="D1009" i="17" s="1"/>
  <c r="C187" i="3" s="1"/>
  <c r="E500" i="21"/>
  <c r="H500" i="21" s="1"/>
  <c r="E501" i="21"/>
  <c r="H501" i="21" s="1"/>
  <c r="E502" i="21"/>
  <c r="E503" i="21"/>
  <c r="H503" i="21" s="1"/>
  <c r="E504" i="21"/>
  <c r="D1027" i="17" s="1"/>
  <c r="E505" i="21"/>
  <c r="E506" i="21"/>
  <c r="E507" i="21"/>
  <c r="D1039" i="17" s="1"/>
  <c r="D1040" i="17" s="1"/>
  <c r="D1041" i="17" s="1"/>
  <c r="C195" i="3" s="1"/>
  <c r="E508" i="21"/>
  <c r="D1043" i="17" s="1"/>
  <c r="E509" i="21"/>
  <c r="H509" i="21" s="1"/>
  <c r="E510" i="21"/>
  <c r="H510" i="21" s="1"/>
  <c r="E511" i="21"/>
  <c r="H511" i="21" s="1"/>
  <c r="E512" i="21"/>
  <c r="E513" i="21"/>
  <c r="H513" i="21" s="1"/>
  <c r="E514" i="21"/>
  <c r="D1067" i="17" s="1"/>
  <c r="D2095" i="17" s="1"/>
  <c r="E515" i="21"/>
  <c r="E516" i="21"/>
  <c r="D1075" i="17" s="1"/>
  <c r="D2103" i="17" s="1"/>
  <c r="E517" i="21"/>
  <c r="D1079" i="17" s="1"/>
  <c r="D2107" i="17" s="1"/>
  <c r="E518" i="21"/>
  <c r="D1083" i="17" s="1"/>
  <c r="E519" i="21"/>
  <c r="D1087" i="17" s="1"/>
  <c r="D1088" i="17" s="1"/>
  <c r="D1089" i="17" s="1"/>
  <c r="C207" i="3" s="1"/>
  <c r="E520" i="21"/>
  <c r="H520" i="21" s="1"/>
  <c r="B521" i="21"/>
  <c r="B522" i="21"/>
  <c r="B523" i="21"/>
  <c r="B524" i="21"/>
  <c r="B525" i="21"/>
  <c r="B526" i="21"/>
  <c r="B527" i="21"/>
  <c r="B528" i="21"/>
  <c r="B529" i="21"/>
  <c r="B530" i="21"/>
  <c r="B531" i="21"/>
  <c r="B532" i="21"/>
  <c r="B533" i="21"/>
  <c r="B534" i="21"/>
  <c r="B535" i="21"/>
  <c r="B536" i="21"/>
  <c r="B537" i="21"/>
  <c r="B538" i="21"/>
  <c r="B539" i="21"/>
  <c r="B540" i="21"/>
  <c r="B541" i="21"/>
  <c r="B542" i="21"/>
  <c r="B543" i="21"/>
  <c r="B544" i="21"/>
  <c r="B545" i="21"/>
  <c r="B546" i="21"/>
  <c r="B547" i="21"/>
  <c r="B548" i="21"/>
  <c r="B549" i="21"/>
  <c r="B550" i="21"/>
  <c r="B551" i="21"/>
  <c r="B552" i="21"/>
  <c r="B553" i="21"/>
  <c r="B554" i="21"/>
  <c r="B555" i="21"/>
  <c r="B556" i="21"/>
  <c r="B557" i="21"/>
  <c r="B558" i="21"/>
  <c r="B559" i="21"/>
  <c r="B560" i="21"/>
  <c r="B561" i="21"/>
  <c r="B562" i="21"/>
  <c r="B563" i="21"/>
  <c r="B564" i="21"/>
  <c r="B565" i="21"/>
  <c r="B566" i="21"/>
  <c r="B567" i="21"/>
  <c r="B568" i="21"/>
  <c r="B569" i="21"/>
  <c r="B570" i="21"/>
  <c r="B571" i="21"/>
  <c r="F289" i="17"/>
  <c r="G289" i="17"/>
  <c r="H289" i="17"/>
  <c r="E289" i="17"/>
  <c r="D2264" i="17"/>
  <c r="D2248" i="17"/>
  <c r="D2232" i="17"/>
  <c r="D2216" i="17"/>
  <c r="D2200" i="17"/>
  <c r="D2184" i="17"/>
  <c r="D2168" i="17"/>
  <c r="D2152" i="17"/>
  <c r="D2136" i="17"/>
  <c r="D2120" i="17"/>
  <c r="D2104" i="17"/>
  <c r="D2260" i="17"/>
  <c r="D2244" i="17"/>
  <c r="D2228" i="17"/>
  <c r="D2212" i="17"/>
  <c r="D2196" i="17"/>
  <c r="D2180" i="17"/>
  <c r="D2164" i="17"/>
  <c r="D2148" i="17"/>
  <c r="D2132" i="17"/>
  <c r="D2116" i="17"/>
  <c r="D2100" i="17"/>
  <c r="D2272" i="17"/>
  <c r="D2256" i="17"/>
  <c r="D2240" i="17"/>
  <c r="D2224" i="17"/>
  <c r="D2208" i="17"/>
  <c r="D2192" i="17"/>
  <c r="D2176" i="17"/>
  <c r="D2160" i="17"/>
  <c r="D2144" i="17"/>
  <c r="D2128" i="17"/>
  <c r="D2112" i="17"/>
  <c r="D2096" i="17"/>
  <c r="D2268" i="17"/>
  <c r="D2252" i="17"/>
  <c r="D2236" i="17"/>
  <c r="D2204" i="17"/>
  <c r="D2188" i="17"/>
  <c r="D2172" i="17"/>
  <c r="D2156" i="17"/>
  <c r="D2140" i="17"/>
  <c r="D2124" i="17"/>
  <c r="D2092" i="17"/>
  <c r="H549" i="21"/>
  <c r="D2084" i="17"/>
  <c r="D1428" i="17"/>
  <c r="D2080" i="17"/>
  <c r="D1440" i="17"/>
  <c r="D2220" i="17"/>
  <c r="D2108" i="17"/>
  <c r="D1436" i="17"/>
  <c r="D2088" i="17"/>
  <c r="D2072" i="17"/>
  <c r="D1432" i="17"/>
  <c r="E1018" i="21"/>
  <c r="F1018" i="21"/>
  <c r="G2489" i="17" s="1"/>
  <c r="G1018" i="21"/>
  <c r="H2489" i="17" s="1"/>
  <c r="D1018" i="21"/>
  <c r="E2489" i="17" s="1"/>
  <c r="D53" i="10"/>
  <c r="D54" i="10"/>
  <c r="C2479" i="17"/>
  <c r="C2477" i="17"/>
  <c r="B321" i="21"/>
  <c r="B322" i="21"/>
  <c r="B323" i="21"/>
  <c r="B324" i="21"/>
  <c r="B325" i="21"/>
  <c r="B326" i="21"/>
  <c r="B327" i="21"/>
  <c r="B328" i="21"/>
  <c r="B329" i="21"/>
  <c r="B330" i="21"/>
  <c r="B331" i="21"/>
  <c r="B332" i="21"/>
  <c r="B333" i="21"/>
  <c r="B334" i="21"/>
  <c r="B335" i="21"/>
  <c r="B336" i="21"/>
  <c r="B337" i="21"/>
  <c r="B338" i="21"/>
  <c r="B339" i="21"/>
  <c r="B340" i="21"/>
  <c r="B341" i="21"/>
  <c r="B342" i="21"/>
  <c r="B343" i="21"/>
  <c r="B344" i="21"/>
  <c r="B345" i="21"/>
  <c r="B346" i="21"/>
  <c r="B347" i="21"/>
  <c r="B348" i="21"/>
  <c r="B349" i="21"/>
  <c r="B350" i="21"/>
  <c r="B351" i="21"/>
  <c r="B352" i="21"/>
  <c r="B353" i="21"/>
  <c r="B354" i="21"/>
  <c r="B355" i="21"/>
  <c r="B356" i="21"/>
  <c r="B357" i="21"/>
  <c r="B358" i="21"/>
  <c r="B359" i="21"/>
  <c r="B360" i="21"/>
  <c r="B361" i="21"/>
  <c r="B362" i="21"/>
  <c r="B363" i="21"/>
  <c r="B364" i="21"/>
  <c r="B365" i="21"/>
  <c r="B366" i="21"/>
  <c r="B367" i="21"/>
  <c r="B368" i="21"/>
  <c r="B369" i="21"/>
  <c r="B370" i="21"/>
  <c r="B371" i="21"/>
  <c r="B372" i="21"/>
  <c r="B373" i="21"/>
  <c r="B374" i="21"/>
  <c r="B375" i="21"/>
  <c r="B376" i="21"/>
  <c r="B377" i="21"/>
  <c r="B378" i="21"/>
  <c r="B379" i="21"/>
  <c r="B380" i="21"/>
  <c r="B381" i="21"/>
  <c r="B382" i="21"/>
  <c r="B383" i="21"/>
  <c r="B384" i="21"/>
  <c r="B385" i="21"/>
  <c r="B386" i="21"/>
  <c r="B387" i="21"/>
  <c r="B388" i="21"/>
  <c r="B389" i="21"/>
  <c r="B390" i="21"/>
  <c r="B391" i="21"/>
  <c r="B392" i="21"/>
  <c r="B393" i="21"/>
  <c r="B394" i="21"/>
  <c r="B395" i="21"/>
  <c r="B396" i="21"/>
  <c r="B397" i="21"/>
  <c r="B398" i="21"/>
  <c r="B399" i="21"/>
  <c r="B400" i="21"/>
  <c r="B401" i="21"/>
  <c r="B402" i="21"/>
  <c r="B403" i="21"/>
  <c r="B404" i="21"/>
  <c r="B405" i="21"/>
  <c r="B406" i="21"/>
  <c r="B407" i="21"/>
  <c r="B408" i="21"/>
  <c r="B409" i="21"/>
  <c r="B410" i="21"/>
  <c r="B411" i="21"/>
  <c r="B412" i="21"/>
  <c r="B413" i="21"/>
  <c r="B414" i="21"/>
  <c r="B415" i="21"/>
  <c r="B416" i="21"/>
  <c r="B417" i="21"/>
  <c r="B418" i="21"/>
  <c r="B419" i="21"/>
  <c r="B420" i="21"/>
  <c r="B421" i="21"/>
  <c r="B422" i="21"/>
  <c r="B423" i="21"/>
  <c r="B424" i="21"/>
  <c r="B425" i="21"/>
  <c r="B426" i="21"/>
  <c r="B427" i="21"/>
  <c r="B428" i="21"/>
  <c r="B429" i="21"/>
  <c r="B430" i="21"/>
  <c r="B431" i="21"/>
  <c r="B432" i="21"/>
  <c r="B433" i="21"/>
  <c r="B434" i="21"/>
  <c r="B435" i="21"/>
  <c r="B436" i="21"/>
  <c r="B437" i="21"/>
  <c r="B438" i="21"/>
  <c r="B439" i="21"/>
  <c r="B440" i="21"/>
  <c r="B441" i="21"/>
  <c r="B442" i="21"/>
  <c r="B443" i="21"/>
  <c r="B444" i="21"/>
  <c r="B445" i="21"/>
  <c r="B446" i="21"/>
  <c r="B447" i="21"/>
  <c r="B448" i="21"/>
  <c r="B449" i="21"/>
  <c r="B450" i="21"/>
  <c r="B451" i="21"/>
  <c r="B452" i="21"/>
  <c r="B453" i="21"/>
  <c r="B454" i="21"/>
  <c r="B455" i="21"/>
  <c r="B456" i="21"/>
  <c r="B457" i="21"/>
  <c r="B458" i="21"/>
  <c r="B459" i="21"/>
  <c r="B460" i="21"/>
  <c r="B461" i="21"/>
  <c r="B462" i="21"/>
  <c r="B463" i="21"/>
  <c r="B464" i="21"/>
  <c r="B465" i="21"/>
  <c r="B466" i="21"/>
  <c r="B467" i="21"/>
  <c r="B468" i="21"/>
  <c r="B469" i="21"/>
  <c r="B470" i="21"/>
  <c r="B471" i="21"/>
  <c r="B472" i="21"/>
  <c r="B473" i="21"/>
  <c r="B474" i="21"/>
  <c r="B475" i="21"/>
  <c r="B476" i="21"/>
  <c r="B477" i="21"/>
  <c r="B478" i="21"/>
  <c r="B479" i="21"/>
  <c r="B480" i="21"/>
  <c r="B481" i="21"/>
  <c r="B482" i="21"/>
  <c r="B483" i="21"/>
  <c r="B484" i="21"/>
  <c r="B485" i="21"/>
  <c r="B486" i="21"/>
  <c r="B487" i="21"/>
  <c r="B488" i="21"/>
  <c r="B489" i="21"/>
  <c r="B490" i="21"/>
  <c r="B491" i="21"/>
  <c r="B492" i="21"/>
  <c r="B493" i="21"/>
  <c r="B494" i="21"/>
  <c r="B495" i="21"/>
  <c r="B496" i="21"/>
  <c r="B497" i="21"/>
  <c r="B498" i="21"/>
  <c r="B499" i="21"/>
  <c r="B500" i="21"/>
  <c r="B501" i="21"/>
  <c r="B502" i="21"/>
  <c r="B503" i="21"/>
  <c r="B504" i="21"/>
  <c r="B505" i="21"/>
  <c r="B506" i="21"/>
  <c r="B507" i="21"/>
  <c r="B508" i="21"/>
  <c r="B509" i="21"/>
  <c r="B510" i="21"/>
  <c r="B511" i="21"/>
  <c r="B512" i="21"/>
  <c r="B513" i="21"/>
  <c r="B514" i="21"/>
  <c r="B515" i="21"/>
  <c r="B516" i="21"/>
  <c r="B517" i="21"/>
  <c r="B518" i="21"/>
  <c r="B519" i="21"/>
  <c r="B520" i="21"/>
  <c r="D2328" i="17"/>
  <c r="D2012" i="17"/>
  <c r="D2016" i="17"/>
  <c r="D2020" i="17"/>
  <c r="D2024" i="17"/>
  <c r="D2028" i="17"/>
  <c r="D2032" i="17"/>
  <c r="D2036" i="17"/>
  <c r="D2040" i="17"/>
  <c r="D2044" i="17"/>
  <c r="D2048" i="17"/>
  <c r="D2052" i="17"/>
  <c r="D2056" i="17"/>
  <c r="D2060" i="17"/>
  <c r="D2064" i="17"/>
  <c r="D2068" i="17"/>
  <c r="D1924" i="17"/>
  <c r="D1928" i="17"/>
  <c r="D1932" i="17"/>
  <c r="D1936" i="17"/>
  <c r="D1940" i="17"/>
  <c r="D1944" i="17"/>
  <c r="D1948" i="17"/>
  <c r="D1952" i="17"/>
  <c r="D1956" i="17"/>
  <c r="D1960" i="17"/>
  <c r="D1964" i="17"/>
  <c r="D1968" i="17"/>
  <c r="D1972" i="17"/>
  <c r="D1976" i="17"/>
  <c r="D1980" i="17"/>
  <c r="D1984" i="17"/>
  <c r="D1988" i="17"/>
  <c r="D1992" i="17"/>
  <c r="D1996" i="17"/>
  <c r="D2000" i="17"/>
  <c r="D2004" i="17"/>
  <c r="D2008" i="17"/>
  <c r="D1840" i="17"/>
  <c r="D1844" i="17"/>
  <c r="D1848" i="17"/>
  <c r="D1852" i="17"/>
  <c r="D1856" i="17"/>
  <c r="D1860" i="17"/>
  <c r="D1864" i="17"/>
  <c r="D1868" i="17"/>
  <c r="D1872" i="17"/>
  <c r="D1876" i="17"/>
  <c r="D1880" i="17"/>
  <c r="D1884" i="17"/>
  <c r="D1888" i="17"/>
  <c r="D1892" i="17"/>
  <c r="D1896" i="17"/>
  <c r="D1900" i="17"/>
  <c r="D1904" i="17"/>
  <c r="D1908" i="17"/>
  <c r="D1912" i="17"/>
  <c r="D1916" i="17"/>
  <c r="D1920" i="17"/>
  <c r="D1776" i="17"/>
  <c r="D1780" i="17"/>
  <c r="D1784" i="17"/>
  <c r="D1788" i="17"/>
  <c r="D1792" i="17"/>
  <c r="D1796" i="17"/>
  <c r="D1800" i="17"/>
  <c r="D1804" i="17"/>
  <c r="D1808" i="17"/>
  <c r="D1812" i="17"/>
  <c r="D1816" i="17"/>
  <c r="D1820" i="17"/>
  <c r="D1824" i="17"/>
  <c r="D1828" i="17"/>
  <c r="D1832" i="17"/>
  <c r="D1836" i="17"/>
  <c r="D1724" i="17"/>
  <c r="D1728" i="17"/>
  <c r="D1732" i="17"/>
  <c r="D1736" i="17"/>
  <c r="D1740" i="17"/>
  <c r="D1744" i="17"/>
  <c r="D1748" i="17"/>
  <c r="D1752" i="17"/>
  <c r="D1756" i="17"/>
  <c r="D1760" i="17"/>
  <c r="D1764" i="17"/>
  <c r="D1768" i="17"/>
  <c r="D1772" i="17"/>
  <c r="D1644" i="17"/>
  <c r="D1648" i="17"/>
  <c r="D1652" i="17"/>
  <c r="D1656" i="17"/>
  <c r="D1660" i="17"/>
  <c r="D1664" i="17"/>
  <c r="D1668" i="17"/>
  <c r="D1672" i="17"/>
  <c r="D1676" i="17"/>
  <c r="D1680" i="17"/>
  <c r="D1684" i="17"/>
  <c r="D1688" i="17"/>
  <c r="D1692" i="17"/>
  <c r="D1696" i="17"/>
  <c r="D1700" i="17"/>
  <c r="D1704" i="17"/>
  <c r="D1708" i="17"/>
  <c r="D1712" i="17"/>
  <c r="D1716" i="17"/>
  <c r="D1720" i="17"/>
  <c r="D1568" i="17"/>
  <c r="D1572" i="17"/>
  <c r="D1576" i="17"/>
  <c r="D1580" i="17"/>
  <c r="D1584" i="17"/>
  <c r="D1588" i="17"/>
  <c r="D1592" i="17"/>
  <c r="D1596" i="17"/>
  <c r="D1600" i="17"/>
  <c r="D1604" i="17"/>
  <c r="D1608" i="17"/>
  <c r="D1612" i="17"/>
  <c r="D1616" i="17"/>
  <c r="D1620" i="17"/>
  <c r="D1624" i="17"/>
  <c r="D1628" i="17"/>
  <c r="D1632" i="17"/>
  <c r="D1636" i="17"/>
  <c r="D1640" i="17"/>
  <c r="D1496" i="17"/>
  <c r="D1500" i="17"/>
  <c r="D1504" i="17"/>
  <c r="D1508" i="17"/>
  <c r="D1512" i="17"/>
  <c r="D1516" i="17"/>
  <c r="D1520" i="17"/>
  <c r="D1524" i="17"/>
  <c r="D1528" i="17"/>
  <c r="D1532" i="17"/>
  <c r="D1536" i="17"/>
  <c r="D1540" i="17"/>
  <c r="D1544" i="17"/>
  <c r="D1548" i="17"/>
  <c r="D1552" i="17"/>
  <c r="D1556" i="17"/>
  <c r="D1560" i="17"/>
  <c r="D1564" i="17"/>
  <c r="B789" i="21"/>
  <c r="B790" i="21"/>
  <c r="B791" i="21"/>
  <c r="B792" i="21"/>
  <c r="B793" i="21"/>
  <c r="B794" i="21"/>
  <c r="B795" i="21"/>
  <c r="B778" i="21"/>
  <c r="B779" i="21"/>
  <c r="B780" i="21"/>
  <c r="B781" i="21"/>
  <c r="B782" i="21"/>
  <c r="B783" i="21"/>
  <c r="B784" i="21"/>
  <c r="B785" i="21"/>
  <c r="B786" i="21"/>
  <c r="B787" i="21"/>
  <c r="B788" i="21"/>
  <c r="B759" i="21"/>
  <c r="B760" i="21"/>
  <c r="B761" i="21"/>
  <c r="B762" i="21"/>
  <c r="B763" i="21"/>
  <c r="B764" i="21"/>
  <c r="B765" i="21"/>
  <c r="B766" i="21"/>
  <c r="B767" i="21"/>
  <c r="B768" i="21"/>
  <c r="B769" i="21"/>
  <c r="B770" i="21"/>
  <c r="B771" i="21"/>
  <c r="B772" i="21"/>
  <c r="B773" i="21"/>
  <c r="B774" i="21"/>
  <c r="B775" i="21"/>
  <c r="B776" i="21"/>
  <c r="B777" i="21"/>
  <c r="B742" i="21"/>
  <c r="B743" i="21"/>
  <c r="B744" i="21"/>
  <c r="B745" i="21"/>
  <c r="B746" i="21"/>
  <c r="B747" i="21"/>
  <c r="B748" i="21"/>
  <c r="B749" i="21"/>
  <c r="B750" i="21"/>
  <c r="B751" i="21"/>
  <c r="B752" i="21"/>
  <c r="B753" i="21"/>
  <c r="B754" i="21"/>
  <c r="B755" i="21"/>
  <c r="B756" i="21"/>
  <c r="B757" i="21"/>
  <c r="B758" i="21"/>
  <c r="B732" i="21"/>
  <c r="B733" i="21"/>
  <c r="B734" i="21"/>
  <c r="B735" i="21"/>
  <c r="B736" i="21"/>
  <c r="B737" i="21"/>
  <c r="B738" i="21"/>
  <c r="B739" i="21"/>
  <c r="B740" i="21"/>
  <c r="B741" i="21"/>
  <c r="B714" i="21"/>
  <c r="B715" i="21"/>
  <c r="B716" i="21"/>
  <c r="B717" i="21"/>
  <c r="B718" i="21"/>
  <c r="B719" i="21"/>
  <c r="B720" i="21"/>
  <c r="B721" i="21"/>
  <c r="B722" i="21"/>
  <c r="B723" i="21"/>
  <c r="B724" i="21"/>
  <c r="B725" i="21"/>
  <c r="B726" i="21"/>
  <c r="B727" i="21"/>
  <c r="B728" i="21"/>
  <c r="B729" i="21"/>
  <c r="B730" i="21"/>
  <c r="B731" i="21"/>
  <c r="B698" i="21"/>
  <c r="B699" i="21"/>
  <c r="B700" i="21"/>
  <c r="B701" i="21"/>
  <c r="B702" i="21"/>
  <c r="B703" i="21"/>
  <c r="B704" i="21"/>
  <c r="B705" i="21"/>
  <c r="B706" i="21"/>
  <c r="B707" i="21"/>
  <c r="B708" i="21"/>
  <c r="B709" i="21"/>
  <c r="B710" i="21"/>
  <c r="B711" i="21"/>
  <c r="B712" i="21"/>
  <c r="B713" i="21"/>
  <c r="B675" i="21"/>
  <c r="B676" i="21"/>
  <c r="B677" i="21"/>
  <c r="B678" i="21"/>
  <c r="B679" i="21"/>
  <c r="B680" i="21"/>
  <c r="B681" i="21"/>
  <c r="B682" i="21"/>
  <c r="B683" i="21"/>
  <c r="B684" i="21"/>
  <c r="B685" i="21"/>
  <c r="B686" i="21"/>
  <c r="B687" i="21"/>
  <c r="B688" i="21"/>
  <c r="B689" i="21"/>
  <c r="B690" i="21"/>
  <c r="B691" i="21"/>
  <c r="B692" i="21"/>
  <c r="B693" i="21"/>
  <c r="B694" i="21"/>
  <c r="B695" i="21"/>
  <c r="B696" i="21"/>
  <c r="B697" i="21"/>
  <c r="B654" i="21"/>
  <c r="B655" i="21"/>
  <c r="B656" i="21"/>
  <c r="B657" i="21"/>
  <c r="B658" i="21"/>
  <c r="B659" i="21"/>
  <c r="B660" i="21"/>
  <c r="B661" i="21"/>
  <c r="B662" i="21"/>
  <c r="B663" i="21"/>
  <c r="B664" i="21"/>
  <c r="B665" i="21"/>
  <c r="B666" i="21"/>
  <c r="B667" i="21"/>
  <c r="B668" i="21"/>
  <c r="B669" i="21"/>
  <c r="B670" i="21"/>
  <c r="B671" i="21"/>
  <c r="B672" i="21"/>
  <c r="B673" i="21"/>
  <c r="B674" i="21"/>
  <c r="B598" i="21"/>
  <c r="B599" i="21"/>
  <c r="B600" i="21"/>
  <c r="B601" i="21"/>
  <c r="B602" i="21"/>
  <c r="B603" i="21"/>
  <c r="B604" i="21"/>
  <c r="B605" i="21"/>
  <c r="B606" i="21"/>
  <c r="B607" i="21"/>
  <c r="B608" i="21"/>
  <c r="B609" i="21"/>
  <c r="B610" i="21"/>
  <c r="B611" i="21"/>
  <c r="B612" i="21"/>
  <c r="B613" i="21"/>
  <c r="B614" i="21"/>
  <c r="B615" i="21"/>
  <c r="B616" i="21"/>
  <c r="B617" i="21"/>
  <c r="B618" i="21"/>
  <c r="B619" i="21"/>
  <c r="B620" i="21"/>
  <c r="B621" i="21"/>
  <c r="B622" i="21"/>
  <c r="B623" i="21"/>
  <c r="B624" i="21"/>
  <c r="B625" i="21"/>
  <c r="B626" i="21"/>
  <c r="B627" i="21"/>
  <c r="B628" i="21"/>
  <c r="B629" i="21"/>
  <c r="B630" i="21"/>
  <c r="B631" i="21"/>
  <c r="B632" i="21"/>
  <c r="B633" i="21"/>
  <c r="B634" i="21"/>
  <c r="B635" i="21"/>
  <c r="B636" i="21"/>
  <c r="B637" i="21"/>
  <c r="B638" i="21"/>
  <c r="B639" i="21"/>
  <c r="B640" i="21"/>
  <c r="B641" i="21"/>
  <c r="B642" i="21"/>
  <c r="B643" i="21"/>
  <c r="B644" i="21"/>
  <c r="B645" i="21"/>
  <c r="B646" i="21"/>
  <c r="B647" i="21"/>
  <c r="B648" i="21"/>
  <c r="B649" i="21"/>
  <c r="B650" i="21"/>
  <c r="B651" i="21"/>
  <c r="B652" i="21"/>
  <c r="B653" i="21"/>
  <c r="B597" i="21"/>
  <c r="B320" i="21"/>
  <c r="D619" i="17"/>
  <c r="D895" i="17"/>
  <c r="D896" i="17" s="1"/>
  <c r="D897" i="17" s="1"/>
  <c r="C159" i="3" s="1"/>
  <c r="D615" i="17"/>
  <c r="D616" i="17" s="1"/>
  <c r="D617" i="17" s="1"/>
  <c r="C89" i="3" s="1"/>
  <c r="D583" i="17"/>
  <c r="D584" i="17" s="1"/>
  <c r="D585" i="17" s="1"/>
  <c r="C81" i="3" s="1"/>
  <c r="D515" i="17"/>
  <c r="D1543" i="17" s="1"/>
  <c r="D1011" i="17"/>
  <c r="D2039" i="17" s="1"/>
  <c r="D767" i="17"/>
  <c r="D768" i="17" s="1"/>
  <c r="D769" i="17" s="1"/>
  <c r="C127" i="3" s="1"/>
  <c r="C2354" i="17"/>
  <c r="D2354" i="17" s="1"/>
  <c r="C39" i="4" s="1"/>
  <c r="C2355" i="17"/>
  <c r="D2355" i="17" s="1"/>
  <c r="C40" i="4" s="1"/>
  <c r="C28" i="17"/>
  <c r="E28" i="17" s="1"/>
  <c r="F28" i="17" s="1"/>
  <c r="B291" i="17" s="1"/>
  <c r="E287" i="17"/>
  <c r="E1123" i="17" s="1"/>
  <c r="E2151" i="17" s="1"/>
  <c r="F287" i="17"/>
  <c r="G287" i="17"/>
  <c r="H287" i="17"/>
  <c r="D323" i="17"/>
  <c r="D1351" i="17" s="1"/>
  <c r="D355" i="17"/>
  <c r="D1383" i="17" s="1"/>
  <c r="D387" i="17"/>
  <c r="D388" i="17" s="1"/>
  <c r="D389" i="17" s="1"/>
  <c r="C32" i="3" s="1"/>
  <c r="D411" i="17"/>
  <c r="D1439" i="17" s="1"/>
  <c r="D415" i="17"/>
  <c r="D1443" i="17" s="1"/>
  <c r="D419" i="17"/>
  <c r="D420" i="17" s="1"/>
  <c r="D421" i="17" s="1"/>
  <c r="C40" i="3" s="1"/>
  <c r="D447" i="17"/>
  <c r="D459" i="17"/>
  <c r="D1487" i="17" s="1"/>
  <c r="D467" i="17"/>
  <c r="D1495" i="17" s="1"/>
  <c r="C2455" i="17"/>
  <c r="C2456" i="17"/>
  <c r="C85" i="7" s="1"/>
  <c r="C2457" i="17"/>
  <c r="C86" i="7" s="1"/>
  <c r="F2455" i="17"/>
  <c r="I2456" i="17" s="1"/>
  <c r="E2471" i="17" s="1"/>
  <c r="E2364" i="17" s="1"/>
  <c r="D46" i="4" s="1"/>
  <c r="D2499" i="17"/>
  <c r="D2500" i="17"/>
  <c r="C2344" i="17"/>
  <c r="D2344" i="17" s="1"/>
  <c r="C2345" i="17"/>
  <c r="D2345" i="17" s="1"/>
  <c r="C30" i="4" s="1"/>
  <c r="C2346" i="17"/>
  <c r="D2346" i="17" s="1"/>
  <c r="C31" i="4" s="1"/>
  <c r="C2347" i="17"/>
  <c r="D2347" i="17" s="1"/>
  <c r="C32" i="4" s="1"/>
  <c r="C2348" i="17"/>
  <c r="D2348" i="17" s="1"/>
  <c r="C33" i="4" s="1"/>
  <c r="C2349" i="17"/>
  <c r="D2349" i="17" s="1"/>
  <c r="C34" i="4" s="1"/>
  <c r="C2350" i="17"/>
  <c r="D2350" i="17" s="1"/>
  <c r="C35" i="4" s="1"/>
  <c r="C2351" i="17"/>
  <c r="D2351" i="17" s="1"/>
  <c r="C36" i="4" s="1"/>
  <c r="C2352" i="17"/>
  <c r="D2352" i="17" s="1"/>
  <c r="C37" i="4" s="1"/>
  <c r="C2353" i="17"/>
  <c r="D2353" i="17" s="1"/>
  <c r="C38" i="4" s="1"/>
  <c r="C2356" i="17"/>
  <c r="D2356" i="17" s="1"/>
  <c r="C41" i="4" s="1"/>
  <c r="C2357" i="17"/>
  <c r="D2357" i="17" s="1"/>
  <c r="C42" i="4" s="1"/>
  <c r="C2359" i="17"/>
  <c r="D2359" i="17" s="1"/>
  <c r="C44" i="4" s="1"/>
  <c r="C19" i="4"/>
  <c r="C20" i="4"/>
  <c r="C21" i="4"/>
  <c r="C23" i="4"/>
  <c r="D1444" i="17"/>
  <c r="D1448" i="17"/>
  <c r="D1452" i="17"/>
  <c r="D1456" i="17"/>
  <c r="D1460" i="17"/>
  <c r="D1464" i="17"/>
  <c r="D1468" i="17"/>
  <c r="D1472" i="17"/>
  <c r="D1476" i="17"/>
  <c r="D1480" i="17"/>
  <c r="D1484" i="17"/>
  <c r="D1488" i="17"/>
  <c r="D1492" i="17"/>
  <c r="F2378" i="17"/>
  <c r="I2381" i="17" s="1"/>
  <c r="C2378" i="17"/>
  <c r="C10" i="7" s="1"/>
  <c r="C2379" i="17"/>
  <c r="C11" i="7" s="1"/>
  <c r="C2380" i="17"/>
  <c r="C12" i="7" s="1"/>
  <c r="C2381" i="17"/>
  <c r="C13" i="7" s="1"/>
  <c r="C2382" i="17"/>
  <c r="C14" i="7" s="1"/>
  <c r="C2383" i="17"/>
  <c r="C15" i="7" s="1"/>
  <c r="C2384" i="17"/>
  <c r="C16" i="7" s="1"/>
  <c r="C2385" i="17"/>
  <c r="C17" i="7" s="1"/>
  <c r="C2386" i="17"/>
  <c r="C18" i="7" s="1"/>
  <c r="C2387" i="17"/>
  <c r="C19" i="7" s="1"/>
  <c r="C2388" i="17"/>
  <c r="C20" i="7" s="1"/>
  <c r="C2389" i="17"/>
  <c r="C21" i="7" s="1"/>
  <c r="F2380" i="17"/>
  <c r="F2396" i="17"/>
  <c r="D28" i="7" s="1"/>
  <c r="C2396" i="17"/>
  <c r="C28" i="7" s="1"/>
  <c r="C2397" i="17"/>
  <c r="C29" i="7" s="1"/>
  <c r="C2398" i="17"/>
  <c r="C2399" i="17"/>
  <c r="C31" i="7" s="1"/>
  <c r="C2400" i="17"/>
  <c r="C32" i="7" s="1"/>
  <c r="C2401" i="17"/>
  <c r="C33" i="7" s="1"/>
  <c r="C2402" i="17"/>
  <c r="C34" i="7" s="1"/>
  <c r="C2403" i="17"/>
  <c r="C35" i="7" s="1"/>
  <c r="F2398" i="17"/>
  <c r="F2410" i="17"/>
  <c r="I2412" i="17" s="1"/>
  <c r="C2410" i="17"/>
  <c r="C42" i="7" s="1"/>
  <c r="C2411" i="17"/>
  <c r="C43" i="7" s="1"/>
  <c r="C2412" i="17"/>
  <c r="C44" i="7" s="1"/>
  <c r="C2413" i="17"/>
  <c r="C45" i="7" s="1"/>
  <c r="C2414" i="17"/>
  <c r="C46" i="7" s="1"/>
  <c r="F2412" i="17"/>
  <c r="F2429" i="17"/>
  <c r="D61" i="7" s="1"/>
  <c r="C2429" i="17"/>
  <c r="C61" i="7" s="1"/>
  <c r="C2430" i="17"/>
  <c r="C62" i="7" s="1"/>
  <c r="C2431" i="17"/>
  <c r="C63" i="7" s="1"/>
  <c r="C2432" i="17"/>
  <c r="F2431" i="17"/>
  <c r="F2440" i="17"/>
  <c r="I2444" i="17" s="1"/>
  <c r="C70" i="7"/>
  <c r="F2442" i="17"/>
  <c r="C2509" i="17"/>
  <c r="C2511" i="17"/>
  <c r="D2511" i="17" s="1"/>
  <c r="C2421" i="17"/>
  <c r="C53" i="7" s="1"/>
  <c r="C2422" i="17"/>
  <c r="C54" i="7" s="1"/>
  <c r="C2521" i="17"/>
  <c r="C15" i="11" s="1"/>
  <c r="C2527" i="17"/>
  <c r="D2527" i="17" s="1"/>
  <c r="C7" i="2" s="1"/>
  <c r="C2525" i="17"/>
  <c r="C6" i="2" s="1"/>
  <c r="B13" i="2" s="1"/>
  <c r="B14" i="2" s="1"/>
  <c r="B15" i="2" s="1"/>
  <c r="B16" i="2" s="1"/>
  <c r="B17" i="2" s="1"/>
  <c r="B18" i="2" s="1"/>
  <c r="B19" i="2" s="1"/>
  <c r="B20" i="2" s="1"/>
  <c r="B21" i="2" s="1"/>
  <c r="B22" i="2" s="1"/>
  <c r="B23" i="2" s="1"/>
  <c r="B27" i="2" s="1"/>
  <c r="B28" i="2" s="1"/>
  <c r="B29" i="2" s="1"/>
  <c r="B30" i="2" s="1"/>
  <c r="B31" i="2" s="1"/>
  <c r="B32" i="2" s="1"/>
  <c r="B33" i="2" s="1"/>
  <c r="B34" i="2" s="1"/>
  <c r="B35" i="2" s="1"/>
  <c r="B36" i="2" s="1"/>
  <c r="B37" i="2" s="1"/>
  <c r="B38" i="2" s="1"/>
  <c r="B42" i="2" s="1"/>
  <c r="B43" i="2" s="1"/>
  <c r="B44" i="2" s="1"/>
  <c r="B45" i="2" s="1"/>
  <c r="B46" i="2" s="1"/>
  <c r="B47" i="2" s="1"/>
  <c r="B48" i="2" s="1"/>
  <c r="B49" i="2" s="1"/>
  <c r="B50" i="2" s="1"/>
  <c r="B51" i="2" s="1"/>
  <c r="B52" i="2" s="1"/>
  <c r="B53" i="2" s="1"/>
  <c r="B57" i="2" s="1"/>
  <c r="B58" i="2" s="1"/>
  <c r="B59" i="2" s="1"/>
  <c r="B60" i="2" s="1"/>
  <c r="B61" i="2" s="1"/>
  <c r="B62" i="2" s="1"/>
  <c r="B63" i="2" s="1"/>
  <c r="B64" i="2" s="1"/>
  <c r="B65" i="2" s="1"/>
  <c r="B66" i="2" s="1"/>
  <c r="B67" i="2" s="1"/>
  <c r="B68" i="2" s="1"/>
  <c r="B72" i="2" s="1"/>
  <c r="B73" i="2" s="1"/>
  <c r="B74" i="2" s="1"/>
  <c r="B75" i="2" s="1"/>
  <c r="B76" i="2" s="1"/>
  <c r="B77" i="2" s="1"/>
  <c r="B78" i="2" s="1"/>
  <c r="B79" i="2" s="1"/>
  <c r="B80" i="2" s="1"/>
  <c r="B81" i="2" s="1"/>
  <c r="B82" i="2" s="1"/>
  <c r="B83" i="2" s="1"/>
  <c r="C2535" i="17"/>
  <c r="C2537" i="17"/>
  <c r="C2533" i="17"/>
  <c r="C2539" i="17"/>
  <c r="H10" i="10" s="1"/>
  <c r="C2529" i="17"/>
  <c r="C19" i="5"/>
  <c r="C2531" i="17"/>
  <c r="E18" i="17"/>
  <c r="E2321" i="17" s="1"/>
  <c r="E2334" i="17" s="1"/>
  <c r="D23" i="4" s="1"/>
  <c r="F18" i="17"/>
  <c r="F2321" i="17" s="1"/>
  <c r="G18" i="17"/>
  <c r="G2321" i="17" s="1"/>
  <c r="G2342" i="17" s="1"/>
  <c r="H18" i="17"/>
  <c r="H2321" i="17" s="1"/>
  <c r="H2342" i="17" s="1"/>
  <c r="F2489" i="17"/>
  <c r="D2467" i="17"/>
  <c r="E32" i="12" s="1"/>
  <c r="E2467" i="17"/>
  <c r="F32" i="12" s="1"/>
  <c r="F2467" i="17"/>
  <c r="G32" i="12" s="1"/>
  <c r="G2467" i="17"/>
  <c r="H32" i="12" s="1"/>
  <c r="F2521" i="17"/>
  <c r="C42" i="12" s="1"/>
  <c r="D5" i="17"/>
  <c r="I15" i="17" s="1"/>
  <c r="B2" i="3" s="1"/>
  <c r="B2" i="4" s="1"/>
  <c r="B82" i="7"/>
  <c r="B2346" i="17"/>
  <c r="B31" i="4" s="1"/>
  <c r="B2347" i="17"/>
  <c r="B32" i="4" s="1"/>
  <c r="B2348" i="17"/>
  <c r="B33" i="4" s="1"/>
  <c r="B2349" i="17"/>
  <c r="B34" i="4" s="1"/>
  <c r="B2350" i="17"/>
  <c r="B35" i="4" s="1"/>
  <c r="B2351" i="17"/>
  <c r="B36" i="4" s="1"/>
  <c r="B2352" i="17"/>
  <c r="B37" i="4" s="1"/>
  <c r="B2353" i="17"/>
  <c r="B38" i="4" s="1"/>
  <c r="B2354" i="17"/>
  <c r="B39" i="4" s="1"/>
  <c r="B2355" i="17"/>
  <c r="B40" i="4" s="1"/>
  <c r="B2356" i="17"/>
  <c r="B41" i="4" s="1"/>
  <c r="B2357" i="17"/>
  <c r="B42" i="4" s="1"/>
  <c r="B2358" i="17"/>
  <c r="B43" i="4" s="1"/>
  <c r="B2359" i="17"/>
  <c r="B44" i="4" s="1"/>
  <c r="B2324" i="17"/>
  <c r="B13" i="4" s="1"/>
  <c r="B2325" i="17"/>
  <c r="B14" i="4" s="1"/>
  <c r="B2326" i="17"/>
  <c r="B15" i="4" s="1"/>
  <c r="B2327" i="17"/>
  <c r="B16" i="4" s="1"/>
  <c r="B2328" i="17"/>
  <c r="B17" i="4" s="1"/>
  <c r="B2329" i="17"/>
  <c r="B18" i="4" s="1"/>
  <c r="B2330" i="17"/>
  <c r="B19" i="4" s="1"/>
  <c r="B2331" i="17"/>
  <c r="B20" i="4" s="1"/>
  <c r="B2332" i="17"/>
  <c r="B21" i="4" s="1"/>
  <c r="B2333" i="17"/>
  <c r="B22" i="4" s="1"/>
  <c r="B2334" i="17"/>
  <c r="B23" i="4" s="1"/>
  <c r="B2397" i="17"/>
  <c r="B29" i="7" s="1"/>
  <c r="B2398" i="17"/>
  <c r="B30" i="7" s="1"/>
  <c r="B2399" i="17"/>
  <c r="B31" i="7" s="1"/>
  <c r="B2400" i="17"/>
  <c r="B32" i="7" s="1"/>
  <c r="B2401" i="17"/>
  <c r="B33" i="7" s="1"/>
  <c r="B2402" i="17"/>
  <c r="B34" i="7" s="1"/>
  <c r="B2403" i="17"/>
  <c r="B35" i="7" s="1"/>
  <c r="B2379" i="17"/>
  <c r="B11" i="7" s="1"/>
  <c r="B2380" i="17"/>
  <c r="B12" i="7" s="1"/>
  <c r="B2381" i="17"/>
  <c r="B13" i="7" s="1"/>
  <c r="B2382" i="17"/>
  <c r="B14" i="7" s="1"/>
  <c r="B2383" i="17"/>
  <c r="B15" i="7" s="1"/>
  <c r="B2384" i="17"/>
  <c r="B16" i="7" s="1"/>
  <c r="B2385" i="17"/>
  <c r="B17" i="7" s="1"/>
  <c r="B2386" i="17"/>
  <c r="B18" i="7" s="1"/>
  <c r="B2387" i="17"/>
  <c r="B19" i="7" s="1"/>
  <c r="B2388" i="17"/>
  <c r="B20" i="7" s="1"/>
  <c r="B2389" i="17"/>
  <c r="B21" i="7" s="1"/>
  <c r="B2345" i="17"/>
  <c r="B30" i="4" s="1"/>
  <c r="B1301" i="17"/>
  <c r="I2523" i="17"/>
  <c r="J11" i="14" s="1"/>
  <c r="I2521" i="17"/>
  <c r="J10" i="14" s="1"/>
  <c r="B2491" i="17"/>
  <c r="B2432" i="17"/>
  <c r="B2457" i="17"/>
  <c r="B86" i="7" s="1"/>
  <c r="B2456" i="17"/>
  <c r="B85" i="7" s="1"/>
  <c r="B2455" i="17"/>
  <c r="B84" i="7" s="1"/>
  <c r="B70" i="7"/>
  <c r="B2431" i="17"/>
  <c r="B63" i="7" s="1"/>
  <c r="B2430" i="17"/>
  <c r="B62" i="7" s="1"/>
  <c r="B2429" i="17"/>
  <c r="B61" i="7" s="1"/>
  <c r="B2422" i="17"/>
  <c r="B54" i="7" s="1"/>
  <c r="B2421" i="17"/>
  <c r="B53" i="7" s="1"/>
  <c r="B2414" i="17"/>
  <c r="B46" i="7" s="1"/>
  <c r="B2413" i="17"/>
  <c r="B45" i="7" s="1"/>
  <c r="B2412" i="17"/>
  <c r="B44" i="7" s="1"/>
  <c r="B2411" i="17"/>
  <c r="B43" i="7" s="1"/>
  <c r="B2410" i="17"/>
  <c r="B42" i="7" s="1"/>
  <c r="B2396" i="17"/>
  <c r="B28" i="7" s="1"/>
  <c r="B2378" i="17"/>
  <c r="B10" i="7" s="1"/>
  <c r="B2344" i="17"/>
  <c r="B29" i="4" s="1"/>
  <c r="B2323" i="17"/>
  <c r="B12" i="4" s="1"/>
  <c r="B1305" i="17"/>
  <c r="B1303" i="17"/>
  <c r="B1299" i="17"/>
  <c r="B1297" i="17"/>
  <c r="H21" i="17"/>
  <c r="G21" i="17"/>
  <c r="F21" i="17"/>
  <c r="E21" i="17"/>
  <c r="D21" i="17"/>
  <c r="H20" i="17"/>
  <c r="G20" i="17"/>
  <c r="F20" i="17"/>
  <c r="E20" i="17"/>
  <c r="D20" i="17"/>
  <c r="H19" i="17"/>
  <c r="G19" i="17"/>
  <c r="E19" i="17"/>
  <c r="D19" i="17"/>
  <c r="D18" i="17"/>
  <c r="C27" i="21"/>
  <c r="C313" i="21" s="1"/>
  <c r="I5" i="17"/>
  <c r="I6" i="17" s="1"/>
  <c r="D10" i="17"/>
  <c r="D9" i="17"/>
  <c r="D8" i="17"/>
  <c r="D7" i="17"/>
  <c r="H38" i="10"/>
  <c r="G12" i="14"/>
  <c r="B45" i="4"/>
  <c r="B46" i="4"/>
  <c r="B47" i="4"/>
  <c r="B48" i="4"/>
  <c r="B49" i="4"/>
  <c r="H2467" i="17"/>
  <c r="B7" i="15"/>
  <c r="B8" i="15"/>
  <c r="B9" i="15"/>
  <c r="B10" i="15"/>
  <c r="B10" i="14"/>
  <c r="B20" i="14"/>
  <c r="B11" i="14"/>
  <c r="B21" i="14"/>
  <c r="B12" i="14"/>
  <c r="B22" i="14"/>
  <c r="B13" i="14"/>
  <c r="B23" i="14"/>
  <c r="B14" i="14"/>
  <c r="B24" i="14"/>
  <c r="D880" i="21"/>
  <c r="D2324" i="17"/>
  <c r="C13" i="4" s="1"/>
  <c r="D2325" i="17"/>
  <c r="C14" i="4" s="1"/>
  <c r="D396" i="17"/>
  <c r="D397" i="17" s="1"/>
  <c r="C34" i="3" s="1"/>
  <c r="D1423" i="17"/>
  <c r="D1305" i="17"/>
  <c r="C17" i="4"/>
  <c r="D586" i="21"/>
  <c r="E586" i="21" s="1"/>
  <c r="C29" i="4"/>
  <c r="D351" i="17"/>
  <c r="D1301" i="17"/>
  <c r="C587" i="21"/>
  <c r="D1303" i="17"/>
  <c r="D1297" i="17"/>
  <c r="D1299" i="17"/>
  <c r="E1299" i="17"/>
  <c r="E1303" i="17"/>
  <c r="E1301" i="17"/>
  <c r="F1303" i="17"/>
  <c r="F1299" i="17"/>
  <c r="F1301" i="17"/>
  <c r="H1301" i="17"/>
  <c r="G1301" i="17"/>
  <c r="H1299" i="17"/>
  <c r="G1299" i="17"/>
  <c r="H1303" i="17"/>
  <c r="E2496" i="17" l="1"/>
  <c r="E2342" i="17"/>
  <c r="H1317" i="17"/>
  <c r="C97" i="7"/>
  <c r="D1012" i="21"/>
  <c r="H438" i="21"/>
  <c r="D912" i="21"/>
  <c r="E1317" i="17"/>
  <c r="E1496" i="17" s="1"/>
  <c r="D1445" i="17"/>
  <c r="D1425" i="17"/>
  <c r="H488" i="21"/>
  <c r="H464" i="21"/>
  <c r="H456" i="21"/>
  <c r="H437" i="21"/>
  <c r="I2458" i="17"/>
  <c r="G2471" i="17" s="1"/>
  <c r="G2364" i="17" s="1"/>
  <c r="F46" i="4" s="1"/>
  <c r="D755" i="17"/>
  <c r="D756" i="17" s="1"/>
  <c r="D757" i="17" s="1"/>
  <c r="C124" i="3" s="1"/>
  <c r="D1385" i="17"/>
  <c r="D883" i="17"/>
  <c r="E883" i="17" s="1"/>
  <c r="C39" i="12"/>
  <c r="H384" i="21"/>
  <c r="H367" i="21"/>
  <c r="H359" i="21"/>
  <c r="I2382" i="17"/>
  <c r="H486" i="21"/>
  <c r="H454" i="21"/>
  <c r="H422" i="21"/>
  <c r="H406" i="21"/>
  <c r="H398" i="21"/>
  <c r="H390" i="21"/>
  <c r="H569" i="21"/>
  <c r="H555" i="21"/>
  <c r="D308" i="17"/>
  <c r="D309" i="17" s="1"/>
  <c r="C12" i="3" s="1"/>
  <c r="D1335" i="17"/>
  <c r="D1337" i="17" s="1"/>
  <c r="H532" i="21"/>
  <c r="H516" i="21"/>
  <c r="H435" i="21"/>
  <c r="H508" i="21"/>
  <c r="H368" i="21"/>
  <c r="H537" i="21"/>
  <c r="H544" i="21"/>
  <c r="H572" i="21"/>
  <c r="H519" i="21"/>
  <c r="E602" i="21"/>
  <c r="D1340" i="17" s="1"/>
  <c r="D1497" i="17"/>
  <c r="E603" i="21"/>
  <c r="D1344" i="17" s="1"/>
  <c r="D1324" i="17"/>
  <c r="E604" i="21"/>
  <c r="D1348" i="17" s="1"/>
  <c r="G1297" i="17"/>
  <c r="E1297" i="17"/>
  <c r="F1297" i="17"/>
  <c r="D1332" i="17"/>
  <c r="D1328" i="17"/>
  <c r="E975" i="17"/>
  <c r="E2003" i="17" s="1"/>
  <c r="E1115" i="17"/>
  <c r="E647" i="17"/>
  <c r="F647" i="17" s="1"/>
  <c r="G647" i="17" s="1"/>
  <c r="H647" i="17" s="1"/>
  <c r="H1675" i="17" s="1"/>
  <c r="E595" i="17"/>
  <c r="E1623" i="17" s="1"/>
  <c r="E1211" i="17"/>
  <c r="E2239" i="17" s="1"/>
  <c r="E1103" i="17"/>
  <c r="E2131" i="17" s="1"/>
  <c r="E1243" i="17"/>
  <c r="E2271" i="17" s="1"/>
  <c r="E1235" i="17"/>
  <c r="F1235" i="17" s="1"/>
  <c r="E307" i="17"/>
  <c r="E1227" i="17"/>
  <c r="H527" i="21"/>
  <c r="H383" i="21"/>
  <c r="H375" i="21"/>
  <c r="H485" i="21"/>
  <c r="H461" i="21"/>
  <c r="H397" i="21"/>
  <c r="H389" i="21"/>
  <c r="H538" i="21"/>
  <c r="D356" i="17"/>
  <c r="D357" i="17" s="1"/>
  <c r="C24" i="3" s="1"/>
  <c r="H515" i="21"/>
  <c r="H489" i="21"/>
  <c r="H481" i="21"/>
  <c r="H473" i="21"/>
  <c r="H465" i="21"/>
  <c r="H424" i="21"/>
  <c r="H416" i="21"/>
  <c r="H408" i="21"/>
  <c r="H400" i="21"/>
  <c r="H352" i="21"/>
  <c r="H344" i="21"/>
  <c r="D1353" i="17"/>
  <c r="D320" i="17"/>
  <c r="D321" i="17" s="1"/>
  <c r="C15" i="3" s="1"/>
  <c r="H322" i="21"/>
  <c r="H363" i="21"/>
  <c r="H355" i="21"/>
  <c r="H490" i="21"/>
  <c r="H482" i="21"/>
  <c r="H474" i="21"/>
  <c r="H458" i="21"/>
  <c r="H426" i="21"/>
  <c r="H418" i="21"/>
  <c r="H402" i="21"/>
  <c r="H394" i="21"/>
  <c r="H362" i="21"/>
  <c r="H338" i="21"/>
  <c r="H330" i="21"/>
  <c r="D1389" i="17"/>
  <c r="D2071" i="17"/>
  <c r="D2073" i="17" s="1"/>
  <c r="E1043" i="17"/>
  <c r="E2071" i="17" s="1"/>
  <c r="D468" i="17"/>
  <c r="D469" i="17" s="1"/>
  <c r="C52" i="3" s="1"/>
  <c r="E815" i="17"/>
  <c r="E1843" i="17" s="1"/>
  <c r="D463" i="17"/>
  <c r="D464" i="17" s="1"/>
  <c r="D465" i="17" s="1"/>
  <c r="C51" i="3" s="1"/>
  <c r="D1015" i="17"/>
  <c r="D1016" i="17" s="1"/>
  <c r="D1017" i="17" s="1"/>
  <c r="C189" i="3" s="1"/>
  <c r="D1187" i="17"/>
  <c r="E1187" i="17" s="1"/>
  <c r="D412" i="17"/>
  <c r="D413" i="17" s="1"/>
  <c r="C38" i="3" s="1"/>
  <c r="E1067" i="17"/>
  <c r="F1067" i="17" s="1"/>
  <c r="F2095" i="17" s="1"/>
  <c r="D699" i="17"/>
  <c r="D1727" i="17" s="1"/>
  <c r="D1729" i="17" s="1"/>
  <c r="D880" i="17"/>
  <c r="D881" i="17" s="1"/>
  <c r="C155" i="3" s="1"/>
  <c r="E879" i="17"/>
  <c r="E1907" i="17" s="1"/>
  <c r="D804" i="17"/>
  <c r="D805" i="17" s="1"/>
  <c r="C136" i="3" s="1"/>
  <c r="E803" i="17"/>
  <c r="E1831" i="17" s="1"/>
  <c r="C305" i="21"/>
  <c r="D324" i="17"/>
  <c r="D325" i="17" s="1"/>
  <c r="C16" i="3" s="1"/>
  <c r="I2457" i="17"/>
  <c r="F2471" i="17" s="1"/>
  <c r="F2364" i="17" s="1"/>
  <c r="E46" i="4" s="1"/>
  <c r="E1199" i="17"/>
  <c r="E2227" i="17" s="1"/>
  <c r="D951" i="17"/>
  <c r="E951" i="17" s="1"/>
  <c r="D855" i="17"/>
  <c r="E855" i="17" s="1"/>
  <c r="E1883" i="17" s="1"/>
  <c r="H506" i="21"/>
  <c r="D1071" i="17"/>
  <c r="D1072" i="17" s="1"/>
  <c r="D1073" i="17" s="1"/>
  <c r="C203" i="3" s="1"/>
  <c r="D10" i="7"/>
  <c r="D1403" i="17"/>
  <c r="H471" i="21"/>
  <c r="H455" i="21"/>
  <c r="H407" i="21"/>
  <c r="H399" i="21"/>
  <c r="H351" i="21"/>
  <c r="H343" i="21"/>
  <c r="E375" i="17"/>
  <c r="E1403" i="17" s="1"/>
  <c r="C2424" i="17"/>
  <c r="I2459" i="17"/>
  <c r="H2471" i="17" s="1"/>
  <c r="H2364" i="17" s="1"/>
  <c r="G46" i="4" s="1"/>
  <c r="E411" i="17"/>
  <c r="E1439" i="17" s="1"/>
  <c r="D84" i="7"/>
  <c r="D431" i="17"/>
  <c r="E431" i="17" s="1"/>
  <c r="E1459" i="17" s="1"/>
  <c r="D587" i="17"/>
  <c r="E587" i="17" s="1"/>
  <c r="E1615" i="17" s="1"/>
  <c r="H570" i="21"/>
  <c r="E29" i="17"/>
  <c r="F29" i="17" s="1"/>
  <c r="B295" i="17" s="1"/>
  <c r="B9" i="3" s="1"/>
  <c r="B275" i="3" s="1"/>
  <c r="I2443" i="17"/>
  <c r="E555" i="17"/>
  <c r="E1583" i="17" s="1"/>
  <c r="E2333" i="17"/>
  <c r="D22" i="4" s="1"/>
  <c r="D2285" i="17"/>
  <c r="E371" i="17"/>
  <c r="E1399" i="17" s="1"/>
  <c r="D1467" i="17"/>
  <c r="D1469" i="17" s="1"/>
  <c r="E344" i="17"/>
  <c r="D1589" i="17"/>
  <c r="I299" i="21"/>
  <c r="D1441" i="17"/>
  <c r="D360" i="17"/>
  <c r="D361" i="17" s="1"/>
  <c r="C25" i="3" s="1"/>
  <c r="E2358" i="17"/>
  <c r="D43" i="4" s="1"/>
  <c r="D1619" i="17"/>
  <c r="D1621" i="17" s="1"/>
  <c r="E591" i="17"/>
  <c r="E1619" i="17" s="1"/>
  <c r="D1887" i="17"/>
  <c r="D1889" i="17" s="1"/>
  <c r="E859" i="17"/>
  <c r="F859" i="17" s="1"/>
  <c r="F1887" i="17" s="1"/>
  <c r="D920" i="17"/>
  <c r="D921" i="17" s="1"/>
  <c r="C165" i="3" s="1"/>
  <c r="E919" i="17"/>
  <c r="E1947" i="17" s="1"/>
  <c r="D496" i="17"/>
  <c r="D497" i="17" s="1"/>
  <c r="C59" i="3" s="1"/>
  <c r="D1523" i="17"/>
  <c r="H545" i="21"/>
  <c r="E947" i="17"/>
  <c r="E1975" i="17" s="1"/>
  <c r="E475" i="17"/>
  <c r="E1503" i="17" s="1"/>
  <c r="E515" i="17"/>
  <c r="F515" i="17" s="1"/>
  <c r="F1543" i="17" s="1"/>
  <c r="E783" i="17"/>
  <c r="E1811" i="17" s="1"/>
  <c r="E1075" i="17"/>
  <c r="E2103" i="17" s="1"/>
  <c r="E1223" i="17"/>
  <c r="E2251" i="17" s="1"/>
  <c r="C56" i="7"/>
  <c r="C23" i="10" s="1"/>
  <c r="D23" i="10" s="1"/>
  <c r="E23" i="10" s="1"/>
  <c r="F23" i="10" s="1"/>
  <c r="G23" i="10" s="1"/>
  <c r="H23" i="10" s="1"/>
  <c r="D2105" i="17"/>
  <c r="D843" i="17"/>
  <c r="D844" i="17" s="1"/>
  <c r="D845" i="17" s="1"/>
  <c r="C146" i="3" s="1"/>
  <c r="H443" i="21"/>
  <c r="H425" i="21"/>
  <c r="H417" i="21"/>
  <c r="H409" i="21"/>
  <c r="H401" i="21"/>
  <c r="H393" i="21"/>
  <c r="H353" i="21"/>
  <c r="H345" i="21"/>
  <c r="H337" i="21"/>
  <c r="H370" i="21"/>
  <c r="E395" i="17"/>
  <c r="E1423" i="17" s="1"/>
  <c r="E491" i="17"/>
  <c r="E1519" i="17" s="1"/>
  <c r="E1175" i="17"/>
  <c r="E2203" i="17" s="1"/>
  <c r="E1215" i="17"/>
  <c r="E2243" i="17" s="1"/>
  <c r="C2435" i="17"/>
  <c r="F2433" i="17" s="1"/>
  <c r="I2431" i="17" s="1"/>
  <c r="E2500" i="17"/>
  <c r="F2500" i="17" s="1"/>
  <c r="G2500" i="17" s="1"/>
  <c r="H2500" i="17" s="1"/>
  <c r="D983" i="17"/>
  <c r="D984" i="17" s="1"/>
  <c r="D985" i="17" s="1"/>
  <c r="C181" i="3" s="1"/>
  <c r="H410" i="21"/>
  <c r="D1232" i="17"/>
  <c r="D1233" i="17" s="1"/>
  <c r="C243" i="3" s="1"/>
  <c r="E1231" i="17"/>
  <c r="E2259" i="17" s="1"/>
  <c r="D928" i="17"/>
  <c r="D929" i="17" s="1"/>
  <c r="C167" i="3" s="1"/>
  <c r="E927" i="17"/>
  <c r="E1955" i="17" s="1"/>
  <c r="D864" i="17"/>
  <c r="D865" i="17" s="1"/>
  <c r="C151" i="3" s="1"/>
  <c r="E863" i="17"/>
  <c r="F863" i="17" s="1"/>
  <c r="G863" i="17" s="1"/>
  <c r="G1891" i="17" s="1"/>
  <c r="D1699" i="17"/>
  <c r="E671" i="17"/>
  <c r="E1699" i="17" s="1"/>
  <c r="E1259" i="17"/>
  <c r="E2287" i="17" s="1"/>
  <c r="E1275" i="17"/>
  <c r="E2303" i="17" s="1"/>
  <c r="D1447" i="17"/>
  <c r="D1449" i="17" s="1"/>
  <c r="E1011" i="17"/>
  <c r="E2039" i="17" s="1"/>
  <c r="E359" i="17"/>
  <c r="E1387" i="17" s="1"/>
  <c r="E563" i="17"/>
  <c r="F563" i="17" s="1"/>
  <c r="G563" i="17" s="1"/>
  <c r="D1473" i="17"/>
  <c r="D955" i="17"/>
  <c r="H565" i="21"/>
  <c r="H553" i="21"/>
  <c r="H507" i="21"/>
  <c r="H499" i="21"/>
  <c r="E355" i="17"/>
  <c r="E1383" i="17" s="1"/>
  <c r="E439" i="17"/>
  <c r="F439" i="17" s="1"/>
  <c r="E527" i="17"/>
  <c r="F527" i="17" s="1"/>
  <c r="F1555" i="17" s="1"/>
  <c r="E615" i="17"/>
  <c r="E1643" i="17" s="1"/>
  <c r="E735" i="17"/>
  <c r="E1763" i="17" s="1"/>
  <c r="E959" i="17"/>
  <c r="F959" i="17" s="1"/>
  <c r="F1987" i="17" s="1"/>
  <c r="E1007" i="17"/>
  <c r="F1007" i="17" s="1"/>
  <c r="G1007" i="17" s="1"/>
  <c r="H1007" i="17" s="1"/>
  <c r="H2035" i="17" s="1"/>
  <c r="E1139" i="17"/>
  <c r="E2167" i="17" s="1"/>
  <c r="E1219" i="17"/>
  <c r="E2247" i="17" s="1"/>
  <c r="E1255" i="17"/>
  <c r="F1255" i="17" s="1"/>
  <c r="F2283" i="17" s="1"/>
  <c r="C13" i="10"/>
  <c r="D460" i="17"/>
  <c r="D461" i="17" s="1"/>
  <c r="C50" i="3" s="1"/>
  <c r="E459" i="17"/>
  <c r="E1487" i="17" s="1"/>
  <c r="E559" i="17"/>
  <c r="E1587" i="17" s="1"/>
  <c r="E507" i="17"/>
  <c r="E1535" i="17" s="1"/>
  <c r="E623" i="17"/>
  <c r="E1651" i="17" s="1"/>
  <c r="E767" i="17"/>
  <c r="E1795" i="17" s="1"/>
  <c r="E619" i="17"/>
  <c r="F619" i="17" s="1"/>
  <c r="E1079" i="17"/>
  <c r="F1079" i="17" s="1"/>
  <c r="E1167" i="17"/>
  <c r="E2195" i="17" s="1"/>
  <c r="E1247" i="17"/>
  <c r="E2275" i="17" s="1"/>
  <c r="E1191" i="17"/>
  <c r="E2219" i="17" s="1"/>
  <c r="D979" i="17"/>
  <c r="E979" i="17" s="1"/>
  <c r="E2007" i="17" s="1"/>
  <c r="D1051" i="17"/>
  <c r="E1051" i="17" s="1"/>
  <c r="E2079" i="17" s="1"/>
  <c r="H386" i="21"/>
  <c r="D1907" i="17"/>
  <c r="D1909" i="17" s="1"/>
  <c r="D611" i="17"/>
  <c r="D1639" i="17" s="1"/>
  <c r="D1641" i="17" s="1"/>
  <c r="D827" i="17"/>
  <c r="E827" i="17" s="1"/>
  <c r="E1855" i="17" s="1"/>
  <c r="E775" i="17"/>
  <c r="F775" i="17" s="1"/>
  <c r="H369" i="21"/>
  <c r="H361" i="21"/>
  <c r="E1151" i="17"/>
  <c r="F1151" i="17" s="1"/>
  <c r="G1151" i="17" s="1"/>
  <c r="G2179" i="17" s="1"/>
  <c r="H543" i="21"/>
  <c r="D70" i="7"/>
  <c r="H326" i="21"/>
  <c r="E407" i="17"/>
  <c r="E1435" i="17" s="1"/>
  <c r="E495" i="17"/>
  <c r="E1523" i="17" s="1"/>
  <c r="E943" i="17"/>
  <c r="F943" i="17" s="1"/>
  <c r="E887" i="17"/>
  <c r="E1039" i="17"/>
  <c r="E2067" i="17" s="1"/>
  <c r="E1087" i="17"/>
  <c r="E2115" i="17" s="1"/>
  <c r="E1107" i="17"/>
  <c r="D831" i="17"/>
  <c r="E831" i="17" s="1"/>
  <c r="F831" i="17" s="1"/>
  <c r="H563" i="21"/>
  <c r="H571" i="21"/>
  <c r="D536" i="17"/>
  <c r="D537" i="17" s="1"/>
  <c r="C69" i="3" s="1"/>
  <c r="E535" i="17"/>
  <c r="F535" i="17" s="1"/>
  <c r="G535" i="17" s="1"/>
  <c r="H535" i="17" s="1"/>
  <c r="H1563" i="17" s="1"/>
  <c r="D1096" i="17"/>
  <c r="D1097" i="17" s="1"/>
  <c r="C209" i="3" s="1"/>
  <c r="D2123" i="17"/>
  <c r="E1095" i="17"/>
  <c r="D652" i="17"/>
  <c r="D653" i="17" s="1"/>
  <c r="C98" i="3" s="1"/>
  <c r="E651" i="17"/>
  <c r="D808" i="17"/>
  <c r="D809" i="17" s="1"/>
  <c r="C137" i="3" s="1"/>
  <c r="E807" i="17"/>
  <c r="F807" i="17" s="1"/>
  <c r="G807" i="17" s="1"/>
  <c r="H807" i="17" s="1"/>
  <c r="H1835" i="17" s="1"/>
  <c r="D744" i="17"/>
  <c r="D745" i="17" s="1"/>
  <c r="C121" i="3" s="1"/>
  <c r="D1771" i="17"/>
  <c r="D1773" i="17" s="1"/>
  <c r="E743" i="17"/>
  <c r="E1771" i="17" s="1"/>
  <c r="D587" i="21"/>
  <c r="C580" i="21"/>
  <c r="C917" i="21" s="1"/>
  <c r="C1017" i="21" s="1"/>
  <c r="E447" i="17"/>
  <c r="F447" i="17" s="1"/>
  <c r="D315" i="17"/>
  <c r="E315" i="17" s="1"/>
  <c r="D1915" i="17"/>
  <c r="D1917" i="17" s="1"/>
  <c r="D1076" i="17"/>
  <c r="D1077" i="17" s="1"/>
  <c r="C204" i="3" s="1"/>
  <c r="D963" i="17"/>
  <c r="E963" i="17" s="1"/>
  <c r="F963" i="17" s="1"/>
  <c r="D547" i="17"/>
  <c r="D1575" i="17" s="1"/>
  <c r="D1577" i="17" s="1"/>
  <c r="D835" i="17"/>
  <c r="E835" i="17" s="1"/>
  <c r="F835" i="17" s="1"/>
  <c r="D907" i="17"/>
  <c r="E907" i="17" s="1"/>
  <c r="F907" i="17" s="1"/>
  <c r="D483" i="17"/>
  <c r="D747" i="17"/>
  <c r="E747" i="17" s="1"/>
  <c r="E1775" i="17" s="1"/>
  <c r="H441" i="21"/>
  <c r="H556" i="21"/>
  <c r="D1843" i="17"/>
  <c r="D1845" i="17" s="1"/>
  <c r="D2099" i="17"/>
  <c r="D2101" i="17" s="1"/>
  <c r="H387" i="21"/>
  <c r="H379" i="21"/>
  <c r="H371" i="21"/>
  <c r="E2348" i="17"/>
  <c r="D33" i="4" s="1"/>
  <c r="D1643" i="17"/>
  <c r="H395" i="21"/>
  <c r="H491" i="21"/>
  <c r="H483" i="21"/>
  <c r="E427" i="17"/>
  <c r="F427" i="17" s="1"/>
  <c r="C48" i="7"/>
  <c r="C22" i="10" s="1"/>
  <c r="D22" i="10" s="1"/>
  <c r="E22" i="10" s="1"/>
  <c r="F22" i="10" s="1"/>
  <c r="G22" i="10" s="1"/>
  <c r="H22" i="10" s="1"/>
  <c r="D1795" i="17"/>
  <c r="D1797" i="17" s="1"/>
  <c r="E467" i="17"/>
  <c r="E419" i="17"/>
  <c r="E323" i="17"/>
  <c r="F323" i="17" s="1"/>
  <c r="E1071" i="17"/>
  <c r="E2099" i="17" s="1"/>
  <c r="E415" i="17"/>
  <c r="E1443" i="17" s="1"/>
  <c r="D2043" i="17"/>
  <c r="D2045" i="17" s="1"/>
  <c r="D1583" i="17"/>
  <c r="D1585" i="17" s="1"/>
  <c r="D871" i="17"/>
  <c r="E871" i="17" s="1"/>
  <c r="E1899" i="17" s="1"/>
  <c r="D675" i="17"/>
  <c r="D999" i="17"/>
  <c r="D1000" i="17" s="1"/>
  <c r="D1001" i="17" s="1"/>
  <c r="C185" i="3" s="1"/>
  <c r="D2135" i="17"/>
  <c r="D2137" i="17" s="1"/>
  <c r="D1159" i="17"/>
  <c r="H523" i="21"/>
  <c r="H551" i="21"/>
  <c r="E575" i="17"/>
  <c r="F575" i="17" s="1"/>
  <c r="H328" i="21"/>
  <c r="H534" i="21"/>
  <c r="H573" i="21"/>
  <c r="D1489" i="17"/>
  <c r="D683" i="17"/>
  <c r="D684" i="17" s="1"/>
  <c r="D685" i="17" s="1"/>
  <c r="C106" i="3" s="1"/>
  <c r="H335" i="21"/>
  <c r="H327" i="21"/>
  <c r="D1655" i="17"/>
  <c r="D1657" i="17" s="1"/>
  <c r="D1068" i="17"/>
  <c r="D1069" i="17" s="1"/>
  <c r="C202" i="3" s="1"/>
  <c r="D1545" i="17"/>
  <c r="D2041" i="17"/>
  <c r="D1091" i="17"/>
  <c r="D1092" i="17" s="1"/>
  <c r="D1093" i="17" s="1"/>
  <c r="C208" i="3" s="1"/>
  <c r="E631" i="17"/>
  <c r="F631" i="17" s="1"/>
  <c r="E503" i="17"/>
  <c r="E1531" i="17" s="1"/>
  <c r="H564" i="21"/>
  <c r="D732" i="17"/>
  <c r="D733" i="17" s="1"/>
  <c r="C118" i="3" s="1"/>
  <c r="D1759" i="17"/>
  <c r="D1761" i="17" s="1"/>
  <c r="E731" i="17"/>
  <c r="D2299" i="17"/>
  <c r="D2301" i="17" s="1"/>
  <c r="E1271" i="17"/>
  <c r="E2299" i="17" s="1"/>
  <c r="D820" i="17"/>
  <c r="D821" i="17" s="1"/>
  <c r="C140" i="3" s="1"/>
  <c r="E819" i="17"/>
  <c r="F819" i="17" s="1"/>
  <c r="D1240" i="17"/>
  <c r="D1241" i="17" s="1"/>
  <c r="C245" i="3" s="1"/>
  <c r="E1239" i="17"/>
  <c r="E2267" i="17" s="1"/>
  <c r="D912" i="17"/>
  <c r="D913" i="17" s="1"/>
  <c r="C163" i="3" s="1"/>
  <c r="E911" i="17"/>
  <c r="E1939" i="17" s="1"/>
  <c r="H325" i="21"/>
  <c r="D311" i="17"/>
  <c r="E931" i="17"/>
  <c r="E1959" i="17" s="1"/>
  <c r="D932" i="17"/>
  <c r="D933" i="17" s="1"/>
  <c r="C168" i="3" s="1"/>
  <c r="D1959" i="17"/>
  <c r="D1961" i="17" s="1"/>
  <c r="D1731" i="17"/>
  <c r="D1733" i="17" s="1"/>
  <c r="E703" i="17"/>
  <c r="E1731" i="17" s="1"/>
  <c r="D2207" i="17"/>
  <c r="D2209" i="17" s="1"/>
  <c r="D1180" i="17"/>
  <c r="D1181" i="17" s="1"/>
  <c r="C230" i="3" s="1"/>
  <c r="E1179" i="17"/>
  <c r="E2207" i="17" s="1"/>
  <c r="D340" i="17"/>
  <c r="D341" i="17" s="1"/>
  <c r="C20" i="3" s="1"/>
  <c r="F1675" i="17"/>
  <c r="J14" i="14"/>
  <c r="D1831" i="17"/>
  <c r="D1833" i="17" s="1"/>
  <c r="D691" i="17"/>
  <c r="E691" i="17" s="1"/>
  <c r="D779" i="17"/>
  <c r="E779" i="17" s="1"/>
  <c r="E1807" i="17" s="1"/>
  <c r="D860" i="17"/>
  <c r="D861" i="17" s="1"/>
  <c r="C150" i="3" s="1"/>
  <c r="D1119" i="17"/>
  <c r="H453" i="21"/>
  <c r="H439" i="21"/>
  <c r="H431" i="21"/>
  <c r="H354" i="21"/>
  <c r="H347" i="21"/>
  <c r="H339" i="21"/>
  <c r="H331" i="21"/>
  <c r="H323" i="21"/>
  <c r="E339" i="17"/>
  <c r="F975" i="17"/>
  <c r="G975" i="17" s="1"/>
  <c r="G2003" i="17" s="1"/>
  <c r="D444" i="17"/>
  <c r="D445" i="17" s="1"/>
  <c r="C46" i="3" s="1"/>
  <c r="E995" i="17"/>
  <c r="E2023" i="17" s="1"/>
  <c r="D1012" i="17"/>
  <c r="D1013" i="17" s="1"/>
  <c r="C188" i="3" s="1"/>
  <c r="D723" i="17"/>
  <c r="E723" i="17" s="1"/>
  <c r="F723" i="17" s="1"/>
  <c r="D935" i="17"/>
  <c r="D759" i="17"/>
  <c r="D760" i="17" s="1"/>
  <c r="D991" i="17"/>
  <c r="E991" i="17" s="1"/>
  <c r="E2019" i="17" s="1"/>
  <c r="D543" i="17"/>
  <c r="D1571" i="17" s="1"/>
  <c r="D1573" i="17" s="1"/>
  <c r="D811" i="17"/>
  <c r="D2247" i="17"/>
  <c r="D2249" i="17" s="1"/>
  <c r="H452" i="21"/>
  <c r="H430" i="21"/>
  <c r="D1263" i="17"/>
  <c r="H535" i="21"/>
  <c r="E2324" i="17"/>
  <c r="F2324" i="17" s="1"/>
  <c r="D391" i="17"/>
  <c r="E391" i="17" s="1"/>
  <c r="F391" i="17" s="1"/>
  <c r="D639" i="17"/>
  <c r="D847" i="17"/>
  <c r="E847" i="17" s="1"/>
  <c r="F847" i="17" s="1"/>
  <c r="G847" i="17" s="1"/>
  <c r="D787" i="17"/>
  <c r="E787" i="17" s="1"/>
  <c r="D1023" i="17"/>
  <c r="D2051" i="17" s="1"/>
  <c r="D2053" i="17" s="1"/>
  <c r="D700" i="17"/>
  <c r="D701" i="17" s="1"/>
  <c r="C110" i="3" s="1"/>
  <c r="H480" i="21"/>
  <c r="H366" i="21"/>
  <c r="H381" i="21"/>
  <c r="D1435" i="17"/>
  <c r="D1437" i="17" s="1"/>
  <c r="C52" i="10"/>
  <c r="D383" i="17"/>
  <c r="D643" i="17"/>
  <c r="D867" i="17"/>
  <c r="H502" i="21"/>
  <c r="H494" i="21"/>
  <c r="H449" i="21"/>
  <c r="H427" i="21"/>
  <c r="H419" i="21"/>
  <c r="H411" i="21"/>
  <c r="H404" i="21"/>
  <c r="H396" i="21"/>
  <c r="H388" i="21"/>
  <c r="D2336" i="17"/>
  <c r="E443" i="17"/>
  <c r="F443" i="17" s="1"/>
  <c r="G443" i="17" s="1"/>
  <c r="G1471" i="17" s="1"/>
  <c r="C2416" i="17"/>
  <c r="F2414" i="17" s="1"/>
  <c r="J12" i="14"/>
  <c r="J13" i="14" s="1"/>
  <c r="E583" i="17"/>
  <c r="E1611" i="17" s="1"/>
  <c r="E895" i="17"/>
  <c r="E1923" i="17" s="1"/>
  <c r="E627" i="17"/>
  <c r="E1655" i="17" s="1"/>
  <c r="D2035" i="17"/>
  <c r="D2037" i="17" s="1"/>
  <c r="D659" i="17"/>
  <c r="D660" i="17" s="1"/>
  <c r="D1063" i="17"/>
  <c r="D2091" i="17" s="1"/>
  <c r="D2093" i="17" s="1"/>
  <c r="D971" i="17"/>
  <c r="D2115" i="17"/>
  <c r="D2117" i="17" s="1"/>
  <c r="H552" i="21"/>
  <c r="H557" i="21"/>
  <c r="D2241" i="17"/>
  <c r="H470" i="21"/>
  <c r="H462" i="21"/>
  <c r="H448" i="21"/>
  <c r="H356" i="21"/>
  <c r="H349" i="21"/>
  <c r="H341" i="21"/>
  <c r="H333" i="21"/>
  <c r="H540" i="21"/>
  <c r="E2357" i="17"/>
  <c r="E387" i="17"/>
  <c r="F387" i="17" s="1"/>
  <c r="D1415" i="17"/>
  <c r="D1417" i="17" s="1"/>
  <c r="D416" i="17"/>
  <c r="D417" i="17" s="1"/>
  <c r="C39" i="3" s="1"/>
  <c r="D2109" i="17"/>
  <c r="D1035" i="17"/>
  <c r="D2063" i="17" s="1"/>
  <c r="D2065" i="17" s="1"/>
  <c r="D511" i="17"/>
  <c r="D1539" i="17" s="1"/>
  <c r="D1541" i="17" s="1"/>
  <c r="D603" i="17"/>
  <c r="D763" i="17"/>
  <c r="D1791" i="17" s="1"/>
  <c r="D1793" i="17" s="1"/>
  <c r="H528" i="21"/>
  <c r="D1147" i="17"/>
  <c r="D1148" i="17" s="1"/>
  <c r="D1149" i="17" s="1"/>
  <c r="C222" i="3" s="1"/>
  <c r="H526" i="21"/>
  <c r="H484" i="21"/>
  <c r="H447" i="21"/>
  <c r="H432" i="21"/>
  <c r="D2197" i="17"/>
  <c r="E2331" i="17"/>
  <c r="C30" i="7"/>
  <c r="C37" i="7" s="1"/>
  <c r="C21" i="10" s="1"/>
  <c r="E21" i="10" s="1"/>
  <c r="F21" i="10" s="1"/>
  <c r="G21" i="10" s="1"/>
  <c r="H21" i="10" s="1"/>
  <c r="C2405" i="17"/>
  <c r="F2403" i="17" s="1"/>
  <c r="I2397" i="17" s="1"/>
  <c r="F615" i="17"/>
  <c r="G615" i="17" s="1"/>
  <c r="I2414" i="17"/>
  <c r="I2413" i="17"/>
  <c r="D42" i="7"/>
  <c r="D1347" i="17"/>
  <c r="E319" i="17"/>
  <c r="F879" i="17"/>
  <c r="G879" i="17" s="1"/>
  <c r="G1907" i="17" s="1"/>
  <c r="C25" i="10"/>
  <c r="D25" i="10" s="1"/>
  <c r="E25" i="10" s="1"/>
  <c r="F25" i="10" s="1"/>
  <c r="G25" i="10" s="1"/>
  <c r="H25" i="10" s="1"/>
  <c r="F2444" i="17"/>
  <c r="I2441" i="17" s="1"/>
  <c r="E2327" i="17"/>
  <c r="D16" i="4" s="1"/>
  <c r="E2332" i="17"/>
  <c r="E2330" i="17"/>
  <c r="D19" i="4" s="1"/>
  <c r="E2329" i="17"/>
  <c r="D18" i="4" s="1"/>
  <c r="E2346" i="17"/>
  <c r="D31" i="4" s="1"/>
  <c r="E2325" i="17"/>
  <c r="D14" i="4" s="1"/>
  <c r="D720" i="17"/>
  <c r="D721" i="17" s="1"/>
  <c r="C115" i="3" s="1"/>
  <c r="D1747" i="17"/>
  <c r="D1749" i="17" s="1"/>
  <c r="E719" i="17"/>
  <c r="E2328" i="17"/>
  <c r="D1371" i="17"/>
  <c r="D1373" i="17" s="1"/>
  <c r="E343" i="17"/>
  <c r="D1052" i="17"/>
  <c r="D1053" i="17" s="1"/>
  <c r="C198" i="3" s="1"/>
  <c r="D620" i="17"/>
  <c r="D621" i="17" s="1"/>
  <c r="C90" i="3" s="1"/>
  <c r="D1647" i="17"/>
  <c r="D1649" i="17" s="1"/>
  <c r="F307" i="17"/>
  <c r="F1335" i="17" s="1"/>
  <c r="G319" i="21"/>
  <c r="E319" i="21"/>
  <c r="C84" i="7"/>
  <c r="C88" i="7" s="1"/>
  <c r="C27" i="10" s="1"/>
  <c r="D27" i="10" s="1"/>
  <c r="E27" i="10" s="1"/>
  <c r="F27" i="10" s="1"/>
  <c r="G27" i="10" s="1"/>
  <c r="H27" i="10" s="1"/>
  <c r="C2459" i="17"/>
  <c r="F2457" i="17" s="1"/>
  <c r="I2455" i="17" s="1"/>
  <c r="D2471" i="17" s="1"/>
  <c r="D1803" i="17"/>
  <c r="D1805" i="17" s="1"/>
  <c r="D776" i="17"/>
  <c r="D777" i="17" s="1"/>
  <c r="C129" i="3" s="1"/>
  <c r="D1128" i="17"/>
  <c r="D1129" i="17" s="1"/>
  <c r="C217" i="3" s="1"/>
  <c r="E1127" i="17"/>
  <c r="D1455" i="17"/>
  <c r="D1457" i="17" s="1"/>
  <c r="D428" i="17"/>
  <c r="D429" i="17" s="1"/>
  <c r="C42" i="3" s="1"/>
  <c r="D1567" i="17"/>
  <c r="D1569" i="17" s="1"/>
  <c r="D540" i="17"/>
  <c r="D541" i="17" s="1"/>
  <c r="C70" i="3" s="1"/>
  <c r="E539" i="17"/>
  <c r="E1567" i="17" s="1"/>
  <c r="F1227" i="17"/>
  <c r="G1227" i="17" s="1"/>
  <c r="G2255" i="17" s="1"/>
  <c r="D1659" i="17"/>
  <c r="D1661" i="17" s="1"/>
  <c r="D632" i="17"/>
  <c r="D633" i="17" s="1"/>
  <c r="C93" i="3" s="1"/>
  <c r="D1188" i="17"/>
  <c r="D1189" i="17" s="1"/>
  <c r="C232" i="3" s="1"/>
  <c r="D2215" i="17"/>
  <c r="D2217" i="17" s="1"/>
  <c r="D1307" i="17"/>
  <c r="D2366" i="17" s="1"/>
  <c r="C48" i="4" s="1"/>
  <c r="F651" i="17"/>
  <c r="F2496" i="17"/>
  <c r="G2496" i="17" s="1"/>
  <c r="H2496" i="17" s="1"/>
  <c r="D576" i="17"/>
  <c r="D577" i="17" s="1"/>
  <c r="C79" i="3" s="1"/>
  <c r="D1603" i="17"/>
  <c r="D1605" i="17" s="1"/>
  <c r="D648" i="17"/>
  <c r="D649" i="17" s="1"/>
  <c r="C97" i="3" s="1"/>
  <c r="D1675" i="17"/>
  <c r="D1677" i="17" s="1"/>
  <c r="D1208" i="17"/>
  <c r="D1209" i="17" s="1"/>
  <c r="C237" i="3" s="1"/>
  <c r="E1207" i="17"/>
  <c r="F1103" i="17"/>
  <c r="G1103" i="17" s="1"/>
  <c r="H1103" i="17" s="1"/>
  <c r="H2131" i="17" s="1"/>
  <c r="D1479" i="17"/>
  <c r="D1481" i="17" s="1"/>
  <c r="E451" i="17"/>
  <c r="D624" i="17"/>
  <c r="D625" i="17" s="1"/>
  <c r="C91" i="3" s="1"/>
  <c r="D1651" i="17"/>
  <c r="D1653" i="17" s="1"/>
  <c r="D1140" i="17"/>
  <c r="D1141" i="17" s="1"/>
  <c r="C220" i="3" s="1"/>
  <c r="D2167" i="17"/>
  <c r="D2169" i="17" s="1"/>
  <c r="D476" i="17"/>
  <c r="D477" i="17" s="1"/>
  <c r="C54" i="3" s="1"/>
  <c r="D1503" i="17"/>
  <c r="D1505" i="17" s="1"/>
  <c r="F1075" i="17"/>
  <c r="D435" i="17"/>
  <c r="D399" i="17"/>
  <c r="E399" i="17" s="1"/>
  <c r="E1427" i="17" s="1"/>
  <c r="D2067" i="17"/>
  <c r="D2069" i="17" s="1"/>
  <c r="D1971" i="17"/>
  <c r="D1973" i="17" s="1"/>
  <c r="D1679" i="17"/>
  <c r="D1681" i="17" s="1"/>
  <c r="D1871" i="17"/>
  <c r="D1873" i="17" s="1"/>
  <c r="D799" i="17"/>
  <c r="D800" i="17" s="1"/>
  <c r="D739" i="17"/>
  <c r="E739" i="17" s="1"/>
  <c r="D903" i="17"/>
  <c r="D599" i="17"/>
  <c r="E599" i="17" s="1"/>
  <c r="D2275" i="17"/>
  <c r="D2277" i="17" s="1"/>
  <c r="H539" i="21"/>
  <c r="H358" i="21"/>
  <c r="H560" i="21"/>
  <c r="H391" i="21"/>
  <c r="H514" i="21"/>
  <c r="H529" i="21"/>
  <c r="H521" i="21"/>
  <c r="H558" i="21"/>
  <c r="H542" i="21"/>
  <c r="E2499" i="17"/>
  <c r="F2499" i="17" s="1"/>
  <c r="G2499" i="17" s="1"/>
  <c r="H2499" i="17" s="1"/>
  <c r="D1563" i="17"/>
  <c r="D1565" i="17" s="1"/>
  <c r="D987" i="17"/>
  <c r="D479" i="17"/>
  <c r="D1272" i="17"/>
  <c r="D1273" i="17" s="1"/>
  <c r="C253" i="3" s="1"/>
  <c r="H477" i="21"/>
  <c r="H469" i="21"/>
  <c r="H405" i="21"/>
  <c r="D1521" i="17"/>
  <c r="H525" i="21"/>
  <c r="H566" i="21"/>
  <c r="H567" i="21"/>
  <c r="D455" i="17"/>
  <c r="D331" i="17"/>
  <c r="D1611" i="17"/>
  <c r="D1613" i="17" s="1"/>
  <c r="D2271" i="17"/>
  <c r="D2273" i="17" s="1"/>
  <c r="H504" i="21"/>
  <c r="H496" i="21"/>
  <c r="H475" i="21"/>
  <c r="H467" i="21"/>
  <c r="H433" i="21"/>
  <c r="H403" i="21"/>
  <c r="H382" i="21"/>
  <c r="H548" i="21"/>
  <c r="E2304" i="17"/>
  <c r="D607" i="17"/>
  <c r="E607" i="17" s="1"/>
  <c r="D915" i="17"/>
  <c r="D1943" i="17" s="1"/>
  <c r="D1945" i="17" s="1"/>
  <c r="D707" i="17"/>
  <c r="D708" i="17" s="1"/>
  <c r="D709" i="17" s="1"/>
  <c r="C112" i="3" s="1"/>
  <c r="D567" i="17"/>
  <c r="D679" i="17"/>
  <c r="D1055" i="17"/>
  <c r="D2267" i="17"/>
  <c r="D2269" i="17" s="1"/>
  <c r="H517" i="21"/>
  <c r="H373" i="21"/>
  <c r="D367" i="17"/>
  <c r="D368" i="17" s="1"/>
  <c r="D711" i="17"/>
  <c r="D823" i="17"/>
  <c r="D851" i="17"/>
  <c r="E851" i="17" s="1"/>
  <c r="E1879" i="17" s="1"/>
  <c r="D2227" i="17"/>
  <c r="D2229" i="17" s="1"/>
  <c r="H524" i="21"/>
  <c r="D1203" i="17"/>
  <c r="E1203" i="17" s="1"/>
  <c r="H364" i="21"/>
  <c r="H336" i="21"/>
  <c r="B1323" i="17"/>
  <c r="C10" i="4"/>
  <c r="C7" i="15" s="1"/>
  <c r="E308" i="17"/>
  <c r="B1319" i="17"/>
  <c r="B8" i="3"/>
  <c r="B274" i="3" s="1"/>
  <c r="E2143" i="17"/>
  <c r="F1115" i="17"/>
  <c r="F2143" i="17" s="1"/>
  <c r="D1379" i="17"/>
  <c r="D1381" i="17" s="1"/>
  <c r="E351" i="17"/>
  <c r="D352" i="17"/>
  <c r="D353" i="17" s="1"/>
  <c r="C23" i="3" s="1"/>
  <c r="F555" i="17"/>
  <c r="G555" i="17" s="1"/>
  <c r="H555" i="17" s="1"/>
  <c r="H1583" i="17" s="1"/>
  <c r="E2255" i="17"/>
  <c r="E2344" i="17"/>
  <c r="D29" i="4" s="1"/>
  <c r="E2354" i="17"/>
  <c r="D39" i="4" s="1"/>
  <c r="E2350" i="17"/>
  <c r="D35" i="4" s="1"/>
  <c r="E2349" i="17"/>
  <c r="D34" i="4" s="1"/>
  <c r="E2352" i="17"/>
  <c r="D37" i="4" s="1"/>
  <c r="E2356" i="17"/>
  <c r="D41" i="4" s="1"/>
  <c r="E2355" i="17"/>
  <c r="D40" i="4" s="1"/>
  <c r="E2347" i="17"/>
  <c r="D32" i="4" s="1"/>
  <c r="E2359" i="17"/>
  <c r="D44" i="4" s="1"/>
  <c r="E2351" i="17"/>
  <c r="D36" i="4" s="1"/>
  <c r="E2353" i="17"/>
  <c r="D38" i="4" s="1"/>
  <c r="E2345" i="17"/>
  <c r="D30" i="4" s="1"/>
  <c r="D872" i="17"/>
  <c r="D873" i="17" s="1"/>
  <c r="C153" i="3" s="1"/>
  <c r="D1028" i="17"/>
  <c r="D1029" i="17" s="1"/>
  <c r="C192" i="3" s="1"/>
  <c r="D2055" i="17"/>
  <c r="D2057" i="17" s="1"/>
  <c r="H472" i="21"/>
  <c r="D899" i="17"/>
  <c r="D1927" i="17" s="1"/>
  <c r="D1929" i="17" s="1"/>
  <c r="H365" i="21"/>
  <c r="D471" i="17"/>
  <c r="D948" i="17"/>
  <c r="D949" i="17" s="1"/>
  <c r="C172" i="3" s="1"/>
  <c r="D1975" i="17"/>
  <c r="D1977" i="17" s="1"/>
  <c r="D960" i="17"/>
  <c r="D961" i="17" s="1"/>
  <c r="C175" i="3" s="1"/>
  <c r="D1987" i="17"/>
  <c r="D1989" i="17" s="1"/>
  <c r="H414" i="21"/>
  <c r="D667" i="17"/>
  <c r="D531" i="17"/>
  <c r="H380" i="21"/>
  <c r="H372" i="21"/>
  <c r="D499" i="17"/>
  <c r="D832" i="17"/>
  <c r="D833" i="17" s="1"/>
  <c r="C143" i="3" s="1"/>
  <c r="D1859" i="17"/>
  <c r="D1861" i="17" s="1"/>
  <c r="D724" i="17"/>
  <c r="D725" i="17" s="1"/>
  <c r="C116" i="3" s="1"/>
  <c r="D588" i="17"/>
  <c r="D589" i="17" s="1"/>
  <c r="C82" i="3" s="1"/>
  <c r="D1615" i="17"/>
  <c r="D1617" i="17" s="1"/>
  <c r="H478" i="21"/>
  <c r="D923" i="17"/>
  <c r="D924" i="17" s="1"/>
  <c r="D839" i="17"/>
  <c r="D840" i="17" s="1"/>
  <c r="H457" i="21"/>
  <c r="D784" i="17"/>
  <c r="D785" i="17" s="1"/>
  <c r="C131" i="3" s="1"/>
  <c r="D1811" i="17"/>
  <c r="D1813" i="17" s="1"/>
  <c r="H429" i="21"/>
  <c r="D727" i="17"/>
  <c r="D695" i="17"/>
  <c r="H421" i="21"/>
  <c r="H385" i="21"/>
  <c r="D551" i="17"/>
  <c r="D748" i="17"/>
  <c r="D749" i="17" s="1"/>
  <c r="C122" i="3" s="1"/>
  <c r="H498" i="21"/>
  <c r="D1003" i="17"/>
  <c r="H392" i="21"/>
  <c r="D579" i="17"/>
  <c r="H342" i="21"/>
  <c r="D379" i="17"/>
  <c r="H334" i="21"/>
  <c r="D347" i="17"/>
  <c r="H533" i="21"/>
  <c r="D1143" i="17"/>
  <c r="E1143" i="17" s="1"/>
  <c r="E1335" i="17"/>
  <c r="E1675" i="17"/>
  <c r="E1027" i="17"/>
  <c r="D448" i="17"/>
  <c r="D449" i="17" s="1"/>
  <c r="C47" i="3" s="1"/>
  <c r="D1475" i="17"/>
  <c r="D1477" i="17" s="1"/>
  <c r="D504" i="17"/>
  <c r="D505" i="17" s="1"/>
  <c r="C61" i="3" s="1"/>
  <c r="D1531" i="17"/>
  <c r="D1533" i="17" s="1"/>
  <c r="D1555" i="17"/>
  <c r="D1557" i="17" s="1"/>
  <c r="D528" i="17"/>
  <c r="D529" i="17" s="1"/>
  <c r="C67" i="3" s="1"/>
  <c r="H505" i="21"/>
  <c r="D1031" i="17"/>
  <c r="D1044" i="17"/>
  <c r="D1045" i="17" s="1"/>
  <c r="C196" i="3" s="1"/>
  <c r="D751" i="17"/>
  <c r="E751" i="17" s="1"/>
  <c r="D1059" i="17"/>
  <c r="H512" i="21"/>
  <c r="D403" i="17"/>
  <c r="H348" i="21"/>
  <c r="E2323" i="17"/>
  <c r="E2326" i="17"/>
  <c r="D1645" i="17"/>
  <c r="D1979" i="17"/>
  <c r="D1981" i="17" s="1"/>
  <c r="D492" i="17"/>
  <c r="D493" i="17" s="1"/>
  <c r="C58" i="3" s="1"/>
  <c r="D2119" i="17"/>
  <c r="D2121" i="17" s="1"/>
  <c r="E1091" i="17"/>
  <c r="H466" i="21"/>
  <c r="D875" i="17"/>
  <c r="H440" i="21"/>
  <c r="D771" i="17"/>
  <c r="D772" i="17" s="1"/>
  <c r="C2391" i="17"/>
  <c r="F2382" i="17" s="1"/>
  <c r="E10" i="7" s="1"/>
  <c r="E23" i="7" s="1"/>
  <c r="D1080" i="17"/>
  <c r="D1081" i="17" s="1"/>
  <c r="C205" i="3" s="1"/>
  <c r="E1083" i="17"/>
  <c r="D2111" i="17"/>
  <c r="D2113" i="17" s="1"/>
  <c r="D1084" i="17"/>
  <c r="D1085" i="17" s="1"/>
  <c r="C206" i="3" s="1"/>
  <c r="H446" i="21"/>
  <c r="D795" i="17"/>
  <c r="D1923" i="17"/>
  <c r="D1925" i="17" s="1"/>
  <c r="D1835" i="17"/>
  <c r="D1837" i="17" s="1"/>
  <c r="D1939" i="17"/>
  <c r="D1941" i="17" s="1"/>
  <c r="D1983" i="17"/>
  <c r="D1985" i="17" s="1"/>
  <c r="D1711" i="17"/>
  <c r="D1713" i="17" s="1"/>
  <c r="D1891" i="17"/>
  <c r="D1893" i="17" s="1"/>
  <c r="D1701" i="17"/>
  <c r="D2097" i="17"/>
  <c r="D715" i="17"/>
  <c r="D1135" i="17"/>
  <c r="H487" i="21"/>
  <c r="H463" i="21"/>
  <c r="H321" i="21"/>
  <c r="D2023" i="17"/>
  <c r="D2025" i="17" s="1"/>
  <c r="D1525" i="17"/>
  <c r="D687" i="17"/>
  <c r="D688" i="17" s="1"/>
  <c r="D1047" i="17"/>
  <c r="D635" i="17"/>
  <c r="D2131" i="17"/>
  <c r="D2133" i="17" s="1"/>
  <c r="D2259" i="17"/>
  <c r="D2261" i="17" s="1"/>
  <c r="H423" i="21"/>
  <c r="H350" i="21"/>
  <c r="C65" i="7"/>
  <c r="C24" i="10" s="1"/>
  <c r="D24" i="10" s="1"/>
  <c r="C23" i="7"/>
  <c r="C20" i="10" s="1"/>
  <c r="E20" i="10" s="1"/>
  <c r="F20" i="10" s="1"/>
  <c r="G20" i="10" s="1"/>
  <c r="H20" i="10" s="1"/>
  <c r="D1019" i="17"/>
  <c r="D571" i="17"/>
  <c r="H562" i="21"/>
  <c r="H479" i="21"/>
  <c r="H415" i="21"/>
  <c r="H360" i="21"/>
  <c r="H536" i="21"/>
  <c r="D1267" i="17"/>
  <c r="D1399" i="17"/>
  <c r="D1401" i="17" s="1"/>
  <c r="D423" i="17"/>
  <c r="D1535" i="17"/>
  <c r="D1537" i="17" s="1"/>
  <c r="D967" i="17"/>
  <c r="D487" i="17"/>
  <c r="D891" i="17"/>
  <c r="D939" i="17"/>
  <c r="H541" i="21"/>
  <c r="D2251" i="17"/>
  <c r="D2253" i="17" s="1"/>
  <c r="D1171" i="17"/>
  <c r="D1111" i="17"/>
  <c r="D1183" i="17"/>
  <c r="H559" i="21"/>
  <c r="H451" i="21"/>
  <c r="H332" i="21"/>
  <c r="H324" i="21"/>
  <c r="H568" i="21"/>
  <c r="D2235" i="17"/>
  <c r="D2237" i="17" s="1"/>
  <c r="H357" i="21"/>
  <c r="H374" i="21"/>
  <c r="H518" i="21"/>
  <c r="H547" i="21"/>
  <c r="D1320" i="17"/>
  <c r="D655" i="17"/>
  <c r="D519" i="17"/>
  <c r="D2287" i="17"/>
  <c r="D2289" i="17" s="1"/>
  <c r="H376" i="21"/>
  <c r="H346" i="21"/>
  <c r="H1151" i="17"/>
  <c r="H2179" i="17" s="1"/>
  <c r="E30" i="17"/>
  <c r="D345" i="17"/>
  <c r="C21" i="3" s="1"/>
  <c r="I2402" i="17"/>
  <c r="F395" i="17"/>
  <c r="I2429" i="17"/>
  <c r="I2430" i="17"/>
  <c r="H443" i="17"/>
  <c r="H1471" i="17" s="1"/>
  <c r="E84" i="7"/>
  <c r="E88" i="7" s="1"/>
  <c r="I2396" i="17"/>
  <c r="F2334" i="17"/>
  <c r="E23" i="4" s="1"/>
  <c r="D884" i="17"/>
  <c r="D885" i="17" s="1"/>
  <c r="C156" i="3" s="1"/>
  <c r="D1911" i="17"/>
  <c r="D1913" i="17" s="1"/>
  <c r="E1679" i="17"/>
  <c r="E1987" i="17"/>
  <c r="E1847" i="17"/>
  <c r="F1123" i="17"/>
  <c r="F2151" i="17" s="1"/>
  <c r="D564" i="17"/>
  <c r="D565" i="17" s="1"/>
  <c r="C76" i="3" s="1"/>
  <c r="D1591" i="17"/>
  <c r="D1593" i="17" s="1"/>
  <c r="D592" i="17"/>
  <c r="D593" i="17" s="1"/>
  <c r="C83" i="3" s="1"/>
  <c r="D704" i="17"/>
  <c r="D705" i="17" s="1"/>
  <c r="C111" i="3" s="1"/>
  <c r="D976" i="17"/>
  <c r="D977" i="17" s="1"/>
  <c r="C179" i="3" s="1"/>
  <c r="D2003" i="17"/>
  <c r="D2005" i="17" s="1"/>
  <c r="D1671" i="17"/>
  <c r="D1673" i="17" s="1"/>
  <c r="D560" i="17"/>
  <c r="D561" i="17" s="1"/>
  <c r="C75" i="3" s="1"/>
  <c r="D672" i="17"/>
  <c r="D673" i="17" s="1"/>
  <c r="C103" i="3" s="1"/>
  <c r="D516" i="17"/>
  <c r="D517" i="17" s="1"/>
  <c r="C64" i="3" s="1"/>
  <c r="D1847" i="17"/>
  <c r="D1849" i="17" s="1"/>
  <c r="D640" i="17"/>
  <c r="D641" i="17" s="1"/>
  <c r="C95" i="3" s="1"/>
  <c r="D1963" i="17"/>
  <c r="D1965" i="17" s="1"/>
  <c r="D1783" i="17"/>
  <c r="D1785" i="17" s="1"/>
  <c r="D1763" i="17"/>
  <c r="D1765" i="17" s="1"/>
  <c r="D1623" i="17"/>
  <c r="D1625" i="17" s="1"/>
  <c r="D2011" i="17"/>
  <c r="D2013" i="17" s="1"/>
  <c r="D1947" i="17"/>
  <c r="D1949" i="17" s="1"/>
  <c r="D2143" i="17"/>
  <c r="D2145" i="17" s="1"/>
  <c r="D1116" i="17"/>
  <c r="D1117" i="17" s="1"/>
  <c r="C214" i="3" s="1"/>
  <c r="D1212" i="17"/>
  <c r="D1213" i="17" s="1"/>
  <c r="C238" i="3" s="1"/>
  <c r="D1276" i="17"/>
  <c r="D1277" i="17" s="1"/>
  <c r="C254" i="3" s="1"/>
  <c r="D2303" i="17"/>
  <c r="D2305" i="17" s="1"/>
  <c r="H445" i="21"/>
  <c r="D791" i="17"/>
  <c r="H413" i="21"/>
  <c r="D663" i="17"/>
  <c r="D2263" i="17"/>
  <c r="D2265" i="17" s="1"/>
  <c r="D1236" i="17"/>
  <c r="D1237" i="17" s="1"/>
  <c r="C244" i="3" s="1"/>
  <c r="D2125" i="17"/>
  <c r="H378" i="21"/>
  <c r="D523" i="17"/>
  <c r="D1256" i="17"/>
  <c r="D1257" i="17" s="1"/>
  <c r="C249" i="3" s="1"/>
  <c r="H530" i="21"/>
  <c r="D1131" i="17"/>
  <c r="D1099" i="17"/>
  <c r="H522" i="21"/>
  <c r="D2203" i="17"/>
  <c r="D2205" i="17" s="1"/>
  <c r="D1176" i="17"/>
  <c r="D1177" i="17" s="1"/>
  <c r="C229" i="3" s="1"/>
  <c r="D2155" i="17"/>
  <c r="D2157" i="17" s="1"/>
  <c r="D2179" i="17"/>
  <c r="D2181" i="17" s="1"/>
  <c r="D1152" i="17"/>
  <c r="D1153" i="17" s="1"/>
  <c r="C223" i="3" s="1"/>
  <c r="D1228" i="17"/>
  <c r="D1229" i="17" s="1"/>
  <c r="C242" i="3" s="1"/>
  <c r="D2255" i="17"/>
  <c r="D2257" i="17" s="1"/>
  <c r="D2151" i="17"/>
  <c r="D2153" i="17" s="1"/>
  <c r="D1124" i="17"/>
  <c r="D1125" i="17" s="1"/>
  <c r="C216" i="3" s="1"/>
  <c r="H546" i="21"/>
  <c r="D1195" i="17"/>
  <c r="D1955" i="17"/>
  <c r="D1957" i="17" s="1"/>
  <c r="D1839" i="17"/>
  <c r="D1841" i="17" s="1"/>
  <c r="D2243" i="17"/>
  <c r="D2245" i="17" s="1"/>
  <c r="D1216" i="17"/>
  <c r="D1217" i="17" s="1"/>
  <c r="C239" i="3" s="1"/>
  <c r="D1168" i="17"/>
  <c r="D1169" i="17" s="1"/>
  <c r="C227" i="3" s="1"/>
  <c r="D2219" i="17"/>
  <c r="D2221" i="17" s="1"/>
  <c r="H554" i="21"/>
  <c r="H561" i="21"/>
  <c r="H550" i="21"/>
  <c r="D1155" i="17"/>
  <c r="D1163" i="17"/>
  <c r="H340" i="21"/>
  <c r="E320" i="21"/>
  <c r="D1251" i="17"/>
  <c r="D1279" i="17"/>
  <c r="H329" i="21"/>
  <c r="D2361" i="17"/>
  <c r="F1317" i="17"/>
  <c r="E1684" i="17"/>
  <c r="E1940" i="17"/>
  <c r="E1941" i="17" s="1"/>
  <c r="E1892" i="17"/>
  <c r="E2128" i="17"/>
  <c r="E1852" i="17"/>
  <c r="E1936" i="17"/>
  <c r="E1900" i="17"/>
  <c r="E1968" i="17"/>
  <c r="E1468" i="17"/>
  <c r="E1628" i="17"/>
  <c r="E1508" i="17"/>
  <c r="E1676" i="17"/>
  <c r="E2216" i="17"/>
  <c r="E1512" i="17"/>
  <c r="E1960" i="17"/>
  <c r="E2028" i="17"/>
  <c r="E1752" i="17"/>
  <c r="E1844" i="17"/>
  <c r="E1845" i="17" s="1"/>
  <c r="G1317" i="17"/>
  <c r="F19" i="17"/>
  <c r="F2333" i="17"/>
  <c r="E22" i="4" s="1"/>
  <c r="F2342" i="17"/>
  <c r="E2156" i="17"/>
  <c r="E1364" i="17"/>
  <c r="G1675" i="17"/>
  <c r="G1303" i="17"/>
  <c r="E13" i="4"/>
  <c r="G2324" i="17"/>
  <c r="G1563" i="17"/>
  <c r="E587" i="21"/>
  <c r="F586" i="21"/>
  <c r="F1305" i="17"/>
  <c r="F1307" i="17" s="1"/>
  <c r="F2366" i="17" s="1"/>
  <c r="E48" i="4" s="1"/>
  <c r="E1305" i="17"/>
  <c r="E1307" i="17" s="1"/>
  <c r="E2366" i="17" s="1"/>
  <c r="D48" i="4" s="1"/>
  <c r="E1000" i="17"/>
  <c r="E496" i="17"/>
  <c r="E536" i="17"/>
  <c r="E376" i="17"/>
  <c r="E1240" i="17"/>
  <c r="E596" i="17"/>
  <c r="E888" i="17"/>
  <c r="E768" i="17"/>
  <c r="E912" i="17"/>
  <c r="E616" i="17"/>
  <c r="E996" i="17"/>
  <c r="E628" i="17"/>
  <c r="E860" i="17"/>
  <c r="E576" i="17"/>
  <c r="E440" i="17"/>
  <c r="E388" i="17"/>
  <c r="E816" i="17"/>
  <c r="E508" i="17"/>
  <c r="E1192" i="17"/>
  <c r="E1040" i="17"/>
  <c r="E736" i="17"/>
  <c r="E556" i="17"/>
  <c r="E420" i="17"/>
  <c r="E1232" i="17"/>
  <c r="E1224" i="17"/>
  <c r="E652" i="17"/>
  <c r="E1220" i="17"/>
  <c r="E468" i="17"/>
  <c r="E444" i="17"/>
  <c r="E928" i="17"/>
  <c r="E932" i="17"/>
  <c r="E700" i="17"/>
  <c r="E464" i="17"/>
  <c r="E408" i="17"/>
  <c r="E396" i="17"/>
  <c r="E756" i="17"/>
  <c r="E920" i="17"/>
  <c r="E684" i="17"/>
  <c r="E584" i="17"/>
  <c r="E732" i="17"/>
  <c r="E896" i="17"/>
  <c r="E984" i="17"/>
  <c r="E324" i="17"/>
  <c r="E356" i="17"/>
  <c r="E880" i="17"/>
  <c r="E460" i="17"/>
  <c r="E452" i="17"/>
  <c r="E2493" i="17"/>
  <c r="F2493" i="17" s="1"/>
  <c r="G2493" i="17" s="1"/>
  <c r="H2493" i="17" s="1"/>
  <c r="E2497" i="17"/>
  <c r="F2497" i="17" s="1"/>
  <c r="G2497" i="17" s="1"/>
  <c r="H2497" i="17" s="1"/>
  <c r="E2494" i="17"/>
  <c r="F2494" i="17" s="1"/>
  <c r="G2494" i="17" s="1"/>
  <c r="H2494" i="17" s="1"/>
  <c r="E2498" i="17"/>
  <c r="F2498" i="17" s="1"/>
  <c r="G2498" i="17" s="1"/>
  <c r="H2498" i="17" s="1"/>
  <c r="E2495" i="17"/>
  <c r="F2495" i="17" s="1"/>
  <c r="G2495" i="17" s="1"/>
  <c r="H2495" i="17" s="1"/>
  <c r="E1428" i="17"/>
  <c r="E2192" i="17"/>
  <c r="E864" i="17"/>
  <c r="E1008" i="17"/>
  <c r="E1592" i="17"/>
  <c r="E1528" i="17"/>
  <c r="E1884" i="17"/>
  <c r="E2012" i="17"/>
  <c r="E1180" i="17"/>
  <c r="E1108" i="17"/>
  <c r="E2140" i="17"/>
  <c r="E1324" i="17"/>
  <c r="E1644" i="17"/>
  <c r="E1552" i="17"/>
  <c r="E1760" i="17"/>
  <c r="E1908" i="17"/>
  <c r="E2032" i="17"/>
  <c r="E1088" i="17"/>
  <c r="E1200" i="17"/>
  <c r="E1244" i="17"/>
  <c r="E1376" i="17"/>
  <c r="E1380" i="17"/>
  <c r="E808" i="17"/>
  <c r="E1016" i="17"/>
  <c r="E1532" i="17"/>
  <c r="E1660" i="17"/>
  <c r="E1772" i="17"/>
  <c r="E1776" i="17"/>
  <c r="E1920" i="17"/>
  <c r="E2048" i="17"/>
  <c r="E1068" i="17"/>
  <c r="E1260" i="17"/>
  <c r="E1096" i="17"/>
  <c r="E1420" i="17"/>
  <c r="E1392" i="17"/>
  <c r="E2492" i="17"/>
  <c r="F2492" i="17" s="1"/>
  <c r="G2492" i="17" s="1"/>
  <c r="H2492" i="17" s="1"/>
  <c r="E944" i="17"/>
  <c r="E1564" i="17"/>
  <c r="E1768" i="17"/>
  <c r="E1804" i="17"/>
  <c r="E1868" i="17"/>
  <c r="E1952" i="17"/>
  <c r="E1208" i="17"/>
  <c r="E1104" i="17"/>
  <c r="E1432" i="17"/>
  <c r="E1436" i="17"/>
  <c r="E2256" i="17"/>
  <c r="E2272" i="17"/>
  <c r="E1736" i="17"/>
  <c r="E1800" i="17"/>
  <c r="E1996" i="17"/>
  <c r="E1856" i="17"/>
  <c r="E1248" i="17"/>
  <c r="E2116" i="17"/>
  <c r="E2136" i="17"/>
  <c r="E2300" i="17"/>
  <c r="I7" i="17"/>
  <c r="E16" i="17"/>
  <c r="D27" i="21"/>
  <c r="D16" i="17"/>
  <c r="B2" i="7"/>
  <c r="B2" i="2"/>
  <c r="E372" i="17"/>
  <c r="D373" i="17"/>
  <c r="C28" i="3" s="1"/>
  <c r="D363" i="17"/>
  <c r="F344" i="17"/>
  <c r="D335" i="17"/>
  <c r="E327" i="17"/>
  <c r="D328" i="17"/>
  <c r="D1355" i="17"/>
  <c r="D1357" i="17" s="1"/>
  <c r="G307" i="17"/>
  <c r="E2491" i="17"/>
  <c r="D2502" i="17"/>
  <c r="D2367" i="17" s="1"/>
  <c r="C49" i="4" s="1"/>
  <c r="D1405" i="17"/>
  <c r="D1369" i="17"/>
  <c r="E1368" i="17"/>
  <c r="F1215" i="17" l="1"/>
  <c r="E1052" i="17"/>
  <c r="E620" i="17"/>
  <c r="D1991" i="17"/>
  <c r="D1993" i="17" s="1"/>
  <c r="E1076" i="17"/>
  <c r="D952" i="17"/>
  <c r="D953" i="17" s="1"/>
  <c r="C173" i="3" s="1"/>
  <c r="D964" i="17"/>
  <c r="D965" i="17" s="1"/>
  <c r="C176" i="3" s="1"/>
  <c r="D2007" i="17"/>
  <c r="D2009" i="17" s="1"/>
  <c r="E2179" i="17"/>
  <c r="F411" i="17"/>
  <c r="F1439" i="17" s="1"/>
  <c r="E755" i="17"/>
  <c r="E1783" i="17" s="1"/>
  <c r="F1011" i="17"/>
  <c r="G1011" i="17" s="1"/>
  <c r="H1011" i="17" s="1"/>
  <c r="H2039" i="17" s="1"/>
  <c r="F1175" i="17"/>
  <c r="E61" i="7"/>
  <c r="E65" i="7" s="1"/>
  <c r="I2432" i="17"/>
  <c r="E1835" i="17"/>
  <c r="D980" i="17"/>
  <c r="D981" i="17" s="1"/>
  <c r="C180" i="3" s="1"/>
  <c r="D1687" i="17"/>
  <c r="D1689" i="17" s="1"/>
  <c r="E1475" i="17"/>
  <c r="E1340" i="17"/>
  <c r="F2329" i="17"/>
  <c r="G2329" i="17" s="1"/>
  <c r="E1128" i="17"/>
  <c r="D1899" i="17"/>
  <c r="D1901" i="17" s="1"/>
  <c r="E2095" i="17"/>
  <c r="I2442" i="17"/>
  <c r="F1087" i="17"/>
  <c r="G1835" i="17"/>
  <c r="F767" i="17"/>
  <c r="G767" i="17" s="1"/>
  <c r="E345" i="17"/>
  <c r="D21" i="3" s="1"/>
  <c r="G859" i="17"/>
  <c r="E804" i="17"/>
  <c r="E648" i="17"/>
  <c r="E844" i="17"/>
  <c r="F1835" i="17"/>
  <c r="E1072" i="17"/>
  <c r="E820" i="17"/>
  <c r="E412" i="17"/>
  <c r="E413" i="17" s="1"/>
  <c r="D38" i="3" s="1"/>
  <c r="F2039" i="17"/>
  <c r="F1243" i="17"/>
  <c r="F2271" i="17" s="1"/>
  <c r="F671" i="17"/>
  <c r="F1699" i="17" s="1"/>
  <c r="G527" i="17"/>
  <c r="H527" i="17" s="1"/>
  <c r="H1555" i="17" s="1"/>
  <c r="E2260" i="17"/>
  <c r="E1576" i="17"/>
  <c r="E1688" i="17"/>
  <c r="E2060" i="17"/>
  <c r="E1904" i="17"/>
  <c r="E2308" i="17"/>
  <c r="E1408" i="17"/>
  <c r="E2296" i="17"/>
  <c r="F2296" i="17" s="1"/>
  <c r="G2296" i="17" s="1"/>
  <c r="E2064" i="17"/>
  <c r="E1820" i="17"/>
  <c r="E2008" i="17"/>
  <c r="E1440" i="17"/>
  <c r="E2280" i="17"/>
  <c r="E1932" i="17"/>
  <c r="E1780" i="17"/>
  <c r="E1896" i="17"/>
  <c r="F1896" i="17" s="1"/>
  <c r="E1672" i="17"/>
  <c r="E1740" i="17"/>
  <c r="E1404" i="17"/>
  <c r="E1424" i="17"/>
  <c r="E1984" i="17"/>
  <c r="F1984" i="17" s="1"/>
  <c r="E1748" i="17"/>
  <c r="E1596" i="17"/>
  <c r="F1596" i="17" s="1"/>
  <c r="E2188" i="17"/>
  <c r="F2188" i="17" s="1"/>
  <c r="E1808" i="17"/>
  <c r="E1692" i="17"/>
  <c r="E1396" i="17"/>
  <c r="F1396" i="17" s="1"/>
  <c r="G1396" i="17" s="1"/>
  <c r="H1396" i="17" s="1"/>
  <c r="E1924" i="17"/>
  <c r="E1568" i="17"/>
  <c r="E2184" i="17"/>
  <c r="E2036" i="17"/>
  <c r="E1680" i="17"/>
  <c r="E1681" i="17" s="1"/>
  <c r="E2176" i="17"/>
  <c r="E1864" i="17"/>
  <c r="E1816" i="17"/>
  <c r="E2168" i="17"/>
  <c r="E2169" i="17" s="1"/>
  <c r="E1992" i="17"/>
  <c r="F1992" i="17" s="1"/>
  <c r="E1416" i="17"/>
  <c r="E1500" i="17"/>
  <c r="E1556" i="17"/>
  <c r="F1556" i="17" s="1"/>
  <c r="F1557" i="17" s="1"/>
  <c r="E1656" i="17"/>
  <c r="E2220" i="17"/>
  <c r="E2221" i="17" s="1"/>
  <c r="E2180" i="17"/>
  <c r="E2152" i="17"/>
  <c r="E2153" i="17" s="1"/>
  <c r="E1356" i="17"/>
  <c r="F1356" i="17" s="1"/>
  <c r="G1356" i="17" s="1"/>
  <c r="H1356" i="17" s="1"/>
  <c r="E2228" i="17"/>
  <c r="E2288" i="17"/>
  <c r="E2289" i="17" s="1"/>
  <c r="E1544" i="17"/>
  <c r="F1544" i="17" s="1"/>
  <c r="E1640" i="17"/>
  <c r="E2044" i="17"/>
  <c r="E2108" i="17"/>
  <c r="E2104" i="17"/>
  <c r="F2104" i="17" s="1"/>
  <c r="E1536" i="17"/>
  <c r="E1537" i="17" s="1"/>
  <c r="E2124" i="17"/>
  <c r="E1560" i="17"/>
  <c r="E1372" i="17"/>
  <c r="F1372" i="17" s="1"/>
  <c r="E2232" i="17"/>
  <c r="E1872" i="17"/>
  <c r="E1524" i="17"/>
  <c r="E2284" i="17"/>
  <c r="E2084" i="17"/>
  <c r="E1976" i="17"/>
  <c r="E1620" i="17"/>
  <c r="E1621" i="17" s="1"/>
  <c r="E2252" i="17"/>
  <c r="E2253" i="17" s="1"/>
  <c r="E2088" i="17"/>
  <c r="E1880" i="17"/>
  <c r="E1716" i="17"/>
  <c r="E2264" i="17"/>
  <c r="E2096" i="17"/>
  <c r="E2097" i="17" s="1"/>
  <c r="E1916" i="17"/>
  <c r="E1624" i="17"/>
  <c r="F1624" i="17" s="1"/>
  <c r="E2276" i="17"/>
  <c r="F2276" i="17" s="1"/>
  <c r="E2004" i="17"/>
  <c r="E1648" i="17"/>
  <c r="E2204" i="17"/>
  <c r="E1412" i="17"/>
  <c r="E2148" i="17"/>
  <c r="F2148" i="17" s="1"/>
  <c r="G2148" i="17" s="1"/>
  <c r="E1484" i="17"/>
  <c r="E1604" i="17"/>
  <c r="E1912" i="17"/>
  <c r="F1912" i="17" s="1"/>
  <c r="E1948" i="17"/>
  <c r="E1840" i="17"/>
  <c r="E1712" i="17"/>
  <c r="E1664" i="17"/>
  <c r="E1616" i="17"/>
  <c r="F1616" i="17" s="1"/>
  <c r="G1616" i="17" s="1"/>
  <c r="H1616" i="17" s="1"/>
  <c r="E1516" i="17"/>
  <c r="E2092" i="17"/>
  <c r="E2212" i="17"/>
  <c r="E1964" i="17"/>
  <c r="E1812" i="17"/>
  <c r="E1756" i="17"/>
  <c r="E2024" i="17"/>
  <c r="F2024" i="17" s="1"/>
  <c r="E1824" i="17"/>
  <c r="F1824" i="17" s="1"/>
  <c r="G1824" i="17" s="1"/>
  <c r="E2224" i="17"/>
  <c r="F2224" i="17" s="1"/>
  <c r="G2224" i="17" s="1"/>
  <c r="E2020" i="17"/>
  <c r="E2021" i="17" s="1"/>
  <c r="E1400" i="17"/>
  <c r="E1401" i="17" s="1"/>
  <c r="E1652" i="17"/>
  <c r="E1836" i="17"/>
  <c r="E2112" i="17"/>
  <c r="E1352" i="17"/>
  <c r="F1352" i="17" s="1"/>
  <c r="E2292" i="17"/>
  <c r="E1540" i="17"/>
  <c r="E2144" i="17"/>
  <c r="F2144" i="17" s="1"/>
  <c r="E1980" i="17"/>
  <c r="F1980" i="17" s="1"/>
  <c r="E1608" i="17"/>
  <c r="E2160" i="17"/>
  <c r="E1988" i="17"/>
  <c r="E1632" i="17"/>
  <c r="F1632" i="17" s="1"/>
  <c r="E2240" i="17"/>
  <c r="E2241" i="17" s="1"/>
  <c r="E2120" i="17"/>
  <c r="E1832" i="17"/>
  <c r="F1832" i="17" s="1"/>
  <c r="E1728" i="17"/>
  <c r="E2164" i="17"/>
  <c r="E1944" i="17"/>
  <c r="E1588" i="17"/>
  <c r="E2236" i="17"/>
  <c r="E2072" i="17"/>
  <c r="E2073" i="17" s="1"/>
  <c r="E2056" i="17"/>
  <c r="E1700" i="17"/>
  <c r="E1701" i="17" s="1"/>
  <c r="E2244" i="17"/>
  <c r="F2244" i="17" s="1"/>
  <c r="E1828" i="17"/>
  <c r="E1520" i="17"/>
  <c r="E1360" i="17"/>
  <c r="E2172" i="17"/>
  <c r="F2172" i="17" s="1"/>
  <c r="E2076" i="17"/>
  <c r="F2076" i="17" s="1"/>
  <c r="E1480" i="17"/>
  <c r="E1708" i="17"/>
  <c r="F1708" i="17" s="1"/>
  <c r="G1708" i="17" s="1"/>
  <c r="E1792" i="17"/>
  <c r="F1792" i="17" s="1"/>
  <c r="G1792" i="17" s="1"/>
  <c r="H1792" i="17" s="1"/>
  <c r="E1848" i="17"/>
  <c r="E2040" i="17"/>
  <c r="E2041" i="17" s="1"/>
  <c r="E1504" i="17"/>
  <c r="E1505" i="17" s="1"/>
  <c r="E1548" i="17"/>
  <c r="F1548" i="17" s="1"/>
  <c r="E1456" i="17"/>
  <c r="F1456" i="17" s="1"/>
  <c r="E1472" i="17"/>
  <c r="E1876" i="17"/>
  <c r="F1876" i="17" s="1"/>
  <c r="E2080" i="17"/>
  <c r="F2080" i="17" s="1"/>
  <c r="E1384" i="17"/>
  <c r="E1388" i="17"/>
  <c r="E2132" i="17"/>
  <c r="E1668" i="17"/>
  <c r="F1668" i="17" s="1"/>
  <c r="E1636" i="17"/>
  <c r="F1636" i="17" s="1"/>
  <c r="E1452" i="17"/>
  <c r="E1972" i="17"/>
  <c r="E2016" i="17"/>
  <c r="F2016" i="17" s="1"/>
  <c r="G2016" i="17" s="1"/>
  <c r="H2016" i="17" s="1"/>
  <c r="E1464" i="17"/>
  <c r="E1328" i="17"/>
  <c r="F1328" i="17" s="1"/>
  <c r="G1328" i="17" s="1"/>
  <c r="H1328" i="17" s="1"/>
  <c r="E1764" i="17"/>
  <c r="E1724" i="17"/>
  <c r="E2196" i="17"/>
  <c r="E2197" i="17" s="1"/>
  <c r="E1956" i="17"/>
  <c r="E1600" i="17"/>
  <c r="E2200" i="17"/>
  <c r="F2200" i="17" s="1"/>
  <c r="E2052" i="17"/>
  <c r="E1696" i="17"/>
  <c r="E2208" i="17"/>
  <c r="E1928" i="17"/>
  <c r="F1928" i="17" s="1"/>
  <c r="E1572" i="17"/>
  <c r="E2248" i="17"/>
  <c r="E2000" i="17"/>
  <c r="F2000" i="17" s="1"/>
  <c r="E1796" i="17"/>
  <c r="F1796" i="17" s="1"/>
  <c r="E1612" i="17"/>
  <c r="E2268" i="17"/>
  <c r="E1860" i="17"/>
  <c r="E1476" i="17"/>
  <c r="E1477" i="17" s="1"/>
  <c r="E1492" i="17"/>
  <c r="E1704" i="17"/>
  <c r="E1744" i="17"/>
  <c r="F1744" i="17" s="1"/>
  <c r="G1744" i="17" s="1"/>
  <c r="E1784" i="17"/>
  <c r="F1784" i="17" s="1"/>
  <c r="G1784" i="17" s="1"/>
  <c r="E1460" i="17"/>
  <c r="F1460" i="17" s="1"/>
  <c r="G1460" i="17" s="1"/>
  <c r="H1460" i="17" s="1"/>
  <c r="E1488" i="17"/>
  <c r="E1489" i="17" s="1"/>
  <c r="E1444" i="17"/>
  <c r="E1445" i="17" s="1"/>
  <c r="E2068" i="17"/>
  <c r="E2069" i="17" s="1"/>
  <c r="E2100" i="17"/>
  <c r="E2101" i="17" s="1"/>
  <c r="E1336" i="17"/>
  <c r="E1732" i="17"/>
  <c r="E1733" i="17" s="1"/>
  <c r="E1332" i="17"/>
  <c r="F1332" i="17" s="1"/>
  <c r="G1332" i="17" s="1"/>
  <c r="H1332" i="17" s="1"/>
  <c r="E1448" i="17"/>
  <c r="E1720" i="17"/>
  <c r="F1720" i="17" s="1"/>
  <c r="G1720" i="17" s="1"/>
  <c r="E1584" i="17"/>
  <c r="F1584" i="17" s="1"/>
  <c r="E1580" i="17"/>
  <c r="F1580" i="17" s="1"/>
  <c r="G1580" i="17" s="1"/>
  <c r="H1580" i="17" s="1"/>
  <c r="E1788" i="17"/>
  <c r="F1788" i="17" s="1"/>
  <c r="E1888" i="17"/>
  <c r="E1320" i="17"/>
  <c r="F1320" i="17" s="1"/>
  <c r="G1320" i="17" s="1"/>
  <c r="H1320" i="17" s="1"/>
  <c r="E1344" i="17"/>
  <c r="F1344" i="17" s="1"/>
  <c r="E1891" i="17"/>
  <c r="F803" i="17"/>
  <c r="G803" i="17" s="1"/>
  <c r="H803" i="17" s="1"/>
  <c r="H1831" i="17" s="1"/>
  <c r="E1901" i="17"/>
  <c r="E1351" i="17"/>
  <c r="E1591" i="17"/>
  <c r="F947" i="17"/>
  <c r="G947" i="17" s="1"/>
  <c r="E1803" i="17"/>
  <c r="H1227" i="17"/>
  <c r="H2255" i="17" s="1"/>
  <c r="E1751" i="17"/>
  <c r="F1139" i="17"/>
  <c r="E1647" i="17"/>
  <c r="E2263" i="17"/>
  <c r="F1051" i="17"/>
  <c r="F2079" i="17" s="1"/>
  <c r="D1815" i="17"/>
  <c r="D1817" i="17" s="1"/>
  <c r="F431" i="17"/>
  <c r="G431" i="17" s="1"/>
  <c r="F507" i="17"/>
  <c r="G507" i="17" s="1"/>
  <c r="G1535" i="17" s="1"/>
  <c r="F927" i="17"/>
  <c r="G927" i="17" s="1"/>
  <c r="E463" i="17"/>
  <c r="E699" i="17"/>
  <c r="E1727" i="17" s="1"/>
  <c r="E1971" i="17"/>
  <c r="E632" i="17"/>
  <c r="H975" i="17"/>
  <c r="H2003" i="17" s="1"/>
  <c r="F2330" i="17"/>
  <c r="F1043" i="17"/>
  <c r="F2071" i="17" s="1"/>
  <c r="F1199" i="17"/>
  <c r="G1199" i="17" s="1"/>
  <c r="H1199" i="17" s="1"/>
  <c r="H2227" i="17" s="1"/>
  <c r="E2215" i="17"/>
  <c r="E2217" i="17" s="1"/>
  <c r="F1187" i="17"/>
  <c r="E1911" i="17"/>
  <c r="F883" i="17"/>
  <c r="E1012" i="17"/>
  <c r="E744" i="17"/>
  <c r="F744" i="17" s="1"/>
  <c r="G411" i="17"/>
  <c r="F2003" i="17"/>
  <c r="D2027" i="17"/>
  <c r="D2029" i="17" s="1"/>
  <c r="D2079" i="17"/>
  <c r="D2081" i="17" s="1"/>
  <c r="F1231" i="17"/>
  <c r="G1255" i="17"/>
  <c r="G2283" i="17" s="1"/>
  <c r="F1563" i="17"/>
  <c r="E983" i="17"/>
  <c r="F1219" i="17"/>
  <c r="F2247" i="17" s="1"/>
  <c r="E1467" i="17"/>
  <c r="E1469" i="17" s="1"/>
  <c r="D2019" i="17"/>
  <c r="D2021" i="17" s="1"/>
  <c r="F623" i="17"/>
  <c r="E1543" i="17"/>
  <c r="D848" i="17"/>
  <c r="D849" i="17" s="1"/>
  <c r="C147" i="3" s="1"/>
  <c r="F1259" i="17"/>
  <c r="G1259" i="17" s="1"/>
  <c r="G2287" i="17" s="1"/>
  <c r="F911" i="17"/>
  <c r="G911" i="17" s="1"/>
  <c r="E504" i="17"/>
  <c r="E1140" i="17"/>
  <c r="F1140" i="17" s="1"/>
  <c r="E720" i="17"/>
  <c r="E721" i="17" s="1"/>
  <c r="D115" i="3" s="1"/>
  <c r="D788" i="17"/>
  <c r="D789" i="17" s="1"/>
  <c r="C132" i="3" s="1"/>
  <c r="D908" i="17"/>
  <c r="D909" i="17" s="1"/>
  <c r="C162" i="3" s="1"/>
  <c r="D1863" i="17"/>
  <c r="D1865" i="17" s="1"/>
  <c r="G515" i="17"/>
  <c r="E832" i="17"/>
  <c r="E980" i="17"/>
  <c r="E1455" i="17"/>
  <c r="D836" i="17"/>
  <c r="D837" i="17" s="1"/>
  <c r="C144" i="3" s="1"/>
  <c r="F1275" i="17"/>
  <c r="F2303" i="17" s="1"/>
  <c r="F359" i="17"/>
  <c r="G359" i="17" s="1"/>
  <c r="G1387" i="17" s="1"/>
  <c r="E367" i="17"/>
  <c r="F1324" i="17"/>
  <c r="G1324" i="17" s="1"/>
  <c r="H1324" i="17" s="1"/>
  <c r="E428" i="17"/>
  <c r="D1855" i="17"/>
  <c r="D1857" i="17" s="1"/>
  <c r="F735" i="17"/>
  <c r="F1763" i="17" s="1"/>
  <c r="D828" i="17"/>
  <c r="D829" i="17" s="1"/>
  <c r="C142" i="3" s="1"/>
  <c r="E1863" i="17"/>
  <c r="E1875" i="17"/>
  <c r="H847" i="17"/>
  <c r="H1875" i="17" s="1"/>
  <c r="G1875" i="17"/>
  <c r="D1349" i="17"/>
  <c r="E1348" i="17"/>
  <c r="D1491" i="17"/>
  <c r="D1493" i="17" s="1"/>
  <c r="D2171" i="17"/>
  <c r="D2173" i="17" s="1"/>
  <c r="E28" i="7"/>
  <c r="E37" i="7" s="1"/>
  <c r="F503" i="17"/>
  <c r="G503" i="17" s="1"/>
  <c r="D992" i="17"/>
  <c r="F407" i="17"/>
  <c r="F1435" i="17" s="1"/>
  <c r="E2283" i="17"/>
  <c r="F1468" i="17"/>
  <c r="D1719" i="17"/>
  <c r="D1721" i="17" s="1"/>
  <c r="E320" i="17"/>
  <c r="E321" i="17" s="1"/>
  <c r="D15" i="3" s="1"/>
  <c r="G1583" i="17"/>
  <c r="F2131" i="17"/>
  <c r="E2107" i="17"/>
  <c r="F1191" i="17"/>
  <c r="G1191" i="17" s="1"/>
  <c r="F755" i="17"/>
  <c r="F1783" i="17" s="1"/>
  <c r="F995" i="17"/>
  <c r="G995" i="17" s="1"/>
  <c r="H995" i="17" s="1"/>
  <c r="H2023" i="17" s="1"/>
  <c r="F495" i="17"/>
  <c r="F1523" i="17" s="1"/>
  <c r="F591" i="17"/>
  <c r="G591" i="17" s="1"/>
  <c r="F375" i="17"/>
  <c r="F1403" i="17" s="1"/>
  <c r="G1115" i="17"/>
  <c r="F1875" i="17"/>
  <c r="E1471" i="17"/>
  <c r="E1473" i="17" s="1"/>
  <c r="F919" i="17"/>
  <c r="F1947" i="17" s="1"/>
  <c r="F815" i="17"/>
  <c r="F1843" i="17" s="1"/>
  <c r="F743" i="17"/>
  <c r="F1771" i="17" s="1"/>
  <c r="H879" i="17"/>
  <c r="H1907" i="17" s="1"/>
  <c r="G2035" i="17"/>
  <c r="E1935" i="17"/>
  <c r="E1937" i="17" s="1"/>
  <c r="E2305" i="17"/>
  <c r="F1223" i="17"/>
  <c r="F2251" i="17" s="1"/>
  <c r="F827" i="17"/>
  <c r="F491" i="17"/>
  <c r="F559" i="17"/>
  <c r="G559" i="17" s="1"/>
  <c r="F1211" i="17"/>
  <c r="G1211" i="17" s="1"/>
  <c r="H1211" i="17" s="1"/>
  <c r="H2239" i="17" s="1"/>
  <c r="F371" i="17"/>
  <c r="F1399" i="17" s="1"/>
  <c r="F595" i="17"/>
  <c r="E1991" i="17"/>
  <c r="F587" i="17"/>
  <c r="G587" i="17" s="1"/>
  <c r="D291" i="17"/>
  <c r="D1319" i="17" s="1"/>
  <c r="E577" i="21"/>
  <c r="F575" i="21" s="1"/>
  <c r="H320" i="21"/>
  <c r="H577" i="21" s="1"/>
  <c r="E1272" i="17"/>
  <c r="F459" i="17"/>
  <c r="F1239" i="17"/>
  <c r="E1080" i="17"/>
  <c r="F1907" i="17"/>
  <c r="E683" i="17"/>
  <c r="E1711" i="17" s="1"/>
  <c r="E1015" i="17"/>
  <c r="E1017" i="17" s="1"/>
  <c r="D189" i="3" s="1"/>
  <c r="F583" i="17"/>
  <c r="E360" i="17"/>
  <c r="E361" i="17" s="1"/>
  <c r="D25" i="3" s="1"/>
  <c r="E340" i="17"/>
  <c r="E1044" i="17"/>
  <c r="E416" i="17"/>
  <c r="E1188" i="17"/>
  <c r="E1189" i="17" s="1"/>
  <c r="D232" i="3" s="1"/>
  <c r="E1092" i="17"/>
  <c r="E872" i="17"/>
  <c r="E873" i="17" s="1"/>
  <c r="D153" i="3" s="1"/>
  <c r="D780" i="17"/>
  <c r="D781" i="17" s="1"/>
  <c r="C130" i="3" s="1"/>
  <c r="G2131" i="17"/>
  <c r="D1767" i="17"/>
  <c r="D1769" i="17" s="1"/>
  <c r="E999" i="17"/>
  <c r="E2027" i="17" s="1"/>
  <c r="E2029" i="17" s="1"/>
  <c r="F1167" i="17"/>
  <c r="F951" i="17"/>
  <c r="F1979" i="17" s="1"/>
  <c r="E1979" i="17"/>
  <c r="E659" i="17"/>
  <c r="F659" i="17" s="1"/>
  <c r="E1563" i="17"/>
  <c r="I2433" i="17"/>
  <c r="F475" i="17"/>
  <c r="E352" i="17"/>
  <c r="F352" i="17" s="1"/>
  <c r="G352" i="17" s="1"/>
  <c r="E1084" i="17"/>
  <c r="D13" i="4"/>
  <c r="F2325" i="17"/>
  <c r="E14" i="4" s="1"/>
  <c r="D295" i="17"/>
  <c r="D296" i="17" s="1"/>
  <c r="E296" i="17" s="1"/>
  <c r="F296" i="17" s="1"/>
  <c r="G296" i="17" s="1"/>
  <c r="F895" i="17"/>
  <c r="F1923" i="17" s="1"/>
  <c r="F747" i="17"/>
  <c r="F2035" i="17"/>
  <c r="E1887" i="17"/>
  <c r="E1889" i="17" s="1"/>
  <c r="E2035" i="17"/>
  <c r="D432" i="17"/>
  <c r="D1459" i="17"/>
  <c r="D1461" i="17" s="1"/>
  <c r="D856" i="17"/>
  <c r="D1883" i="17"/>
  <c r="D1885" i="17" s="1"/>
  <c r="E843" i="17"/>
  <c r="E1415" i="17"/>
  <c r="E1417" i="17" s="1"/>
  <c r="G619" i="17"/>
  <c r="G1647" i="17" s="1"/>
  <c r="F1647" i="17"/>
  <c r="E1419" i="17"/>
  <c r="E1028" i="17"/>
  <c r="D600" i="17"/>
  <c r="D601" i="17" s="1"/>
  <c r="C85" i="3" s="1"/>
  <c r="D852" i="17"/>
  <c r="D853" i="17" s="1"/>
  <c r="C148" i="3" s="1"/>
  <c r="F1247" i="17"/>
  <c r="F2275" i="17" s="1"/>
  <c r="F979" i="17"/>
  <c r="F2007" i="17" s="1"/>
  <c r="F415" i="17"/>
  <c r="G415" i="17" s="1"/>
  <c r="F1891" i="17"/>
  <c r="E588" i="17"/>
  <c r="E589" i="17" s="1"/>
  <c r="D82" i="3" s="1"/>
  <c r="G1067" i="17"/>
  <c r="H1067" i="17" s="1"/>
  <c r="H2095" i="17" s="1"/>
  <c r="F1643" i="17"/>
  <c r="D1875" i="17"/>
  <c r="D1877" i="17" s="1"/>
  <c r="F1039" i="17"/>
  <c r="G1039" i="17" s="1"/>
  <c r="H1039" i="17" s="1"/>
  <c r="H2067" i="17" s="1"/>
  <c r="F2179" i="17"/>
  <c r="E1555" i="17"/>
  <c r="E1859" i="17"/>
  <c r="E1861" i="17" s="1"/>
  <c r="F355" i="17"/>
  <c r="G943" i="17"/>
  <c r="H943" i="17" s="1"/>
  <c r="H1971" i="17" s="1"/>
  <c r="F1971" i="17"/>
  <c r="E708" i="17"/>
  <c r="F708" i="17" s="1"/>
  <c r="D1627" i="17"/>
  <c r="D1629" i="17" s="1"/>
  <c r="G959" i="17"/>
  <c r="C855" i="21"/>
  <c r="F931" i="17"/>
  <c r="G931" i="17" s="1"/>
  <c r="H931" i="17" s="1"/>
  <c r="H1959" i="17" s="1"/>
  <c r="I2403" i="17"/>
  <c r="F703" i="17"/>
  <c r="G703" i="17" s="1"/>
  <c r="D1935" i="17"/>
  <c r="D1937" i="17" s="1"/>
  <c r="F779" i="17"/>
  <c r="G779" i="17" s="1"/>
  <c r="F783" i="17"/>
  <c r="D1204" i="17"/>
  <c r="D761" i="17"/>
  <c r="C125" i="3" s="1"/>
  <c r="E760" i="17"/>
  <c r="F760" i="17" s="1"/>
  <c r="E368" i="17"/>
  <c r="F368" i="17" s="1"/>
  <c r="D369" i="17"/>
  <c r="C27" i="3" s="1"/>
  <c r="E724" i="17"/>
  <c r="E725" i="17" s="1"/>
  <c r="D116" i="3" s="1"/>
  <c r="E952" i="17"/>
  <c r="D1395" i="17"/>
  <c r="D1397" i="17" s="1"/>
  <c r="D1779" i="17"/>
  <c r="D1781" i="17" s="1"/>
  <c r="F1392" i="17"/>
  <c r="G1392" i="17" s="1"/>
  <c r="H1392" i="17" s="1"/>
  <c r="E492" i="17"/>
  <c r="E493" i="17" s="1"/>
  <c r="D58" i="3" s="1"/>
  <c r="E540" i="17"/>
  <c r="F540" i="17" s="1"/>
  <c r="F1583" i="17"/>
  <c r="D1775" i="17"/>
  <c r="D1777" i="17" s="1"/>
  <c r="D1751" i="17"/>
  <c r="D1753" i="17" s="1"/>
  <c r="F539" i="17"/>
  <c r="G539" i="17" s="1"/>
  <c r="G1243" i="17"/>
  <c r="E2135" i="17"/>
  <c r="F1107" i="17"/>
  <c r="D612" i="17"/>
  <c r="E611" i="17"/>
  <c r="H507" i="17"/>
  <c r="H1535" i="17" s="1"/>
  <c r="F871" i="17"/>
  <c r="F1179" i="17"/>
  <c r="E1915" i="17"/>
  <c r="F887" i="17"/>
  <c r="D956" i="17"/>
  <c r="E955" i="17"/>
  <c r="E528" i="17"/>
  <c r="E748" i="17"/>
  <c r="D1635" i="17"/>
  <c r="D1637" i="17" s="1"/>
  <c r="F2353" i="17"/>
  <c r="G2353" i="17" s="1"/>
  <c r="H2353" i="17" s="1"/>
  <c r="G38" i="4" s="1"/>
  <c r="E476" i="17"/>
  <c r="F476" i="17" s="1"/>
  <c r="E624" i="17"/>
  <c r="E960" i="17"/>
  <c r="E961" i="17" s="1"/>
  <c r="D175" i="3" s="1"/>
  <c r="E948" i="17"/>
  <c r="E949" i="17" s="1"/>
  <c r="D172" i="3" s="1"/>
  <c r="F1535" i="17"/>
  <c r="F1591" i="17"/>
  <c r="D608" i="17"/>
  <c r="I2398" i="17"/>
  <c r="D692" i="17"/>
  <c r="F1071" i="17"/>
  <c r="E1659" i="17"/>
  <c r="E1661" i="17" s="1"/>
  <c r="G575" i="17"/>
  <c r="F1603" i="17"/>
  <c r="F1419" i="17"/>
  <c r="G391" i="17"/>
  <c r="G631" i="17"/>
  <c r="F1659" i="17"/>
  <c r="D676" i="17"/>
  <c r="D1703" i="17"/>
  <c r="D1705" i="17" s="1"/>
  <c r="E675" i="17"/>
  <c r="E1124" i="17"/>
  <c r="F1124" i="17" s="1"/>
  <c r="E1152" i="17"/>
  <c r="F1152" i="17" s="1"/>
  <c r="E1337" i="17"/>
  <c r="D392" i="17"/>
  <c r="D548" i="17"/>
  <c r="E547" i="17"/>
  <c r="F419" i="17"/>
  <c r="E1447" i="17"/>
  <c r="E1449" i="17" s="1"/>
  <c r="F1095" i="17"/>
  <c r="E2123" i="17"/>
  <c r="E2125" i="17" s="1"/>
  <c r="E1495" i="17"/>
  <c r="E1497" i="17" s="1"/>
  <c r="F467" i="17"/>
  <c r="E2361" i="17"/>
  <c r="E1753" i="17"/>
  <c r="D740" i="17"/>
  <c r="F1955" i="17"/>
  <c r="E448" i="17"/>
  <c r="F448" i="17" s="1"/>
  <c r="E564" i="17"/>
  <c r="F564" i="17" s="1"/>
  <c r="E1603" i="17"/>
  <c r="E1605" i="17" s="1"/>
  <c r="D1160" i="17"/>
  <c r="E1159" i="17"/>
  <c r="D2187" i="17"/>
  <c r="D2189" i="17" s="1"/>
  <c r="D1343" i="17"/>
  <c r="D1345" i="17" s="1"/>
  <c r="D316" i="17"/>
  <c r="D484" i="17"/>
  <c r="D1511" i="17"/>
  <c r="D1513" i="17" s="1"/>
  <c r="E483" i="17"/>
  <c r="D801" i="17"/>
  <c r="C135" i="3" s="1"/>
  <c r="E800" i="17"/>
  <c r="F1415" i="17"/>
  <c r="G387" i="17"/>
  <c r="G1415" i="17" s="1"/>
  <c r="D661" i="17"/>
  <c r="C100" i="3" s="1"/>
  <c r="E660" i="17"/>
  <c r="E42" i="7"/>
  <c r="E48" i="7" s="1"/>
  <c r="I2410" i="17"/>
  <c r="I2411" i="17"/>
  <c r="G1831" i="17"/>
  <c r="D925" i="17"/>
  <c r="C166" i="3" s="1"/>
  <c r="E924" i="17"/>
  <c r="F924" i="17" s="1"/>
  <c r="E1148" i="17"/>
  <c r="H863" i="17"/>
  <c r="H1891" i="17" s="1"/>
  <c r="E884" i="17"/>
  <c r="F884" i="17" s="1"/>
  <c r="F2327" i="17"/>
  <c r="G2327" i="17" s="1"/>
  <c r="H2327" i="17" s="1"/>
  <c r="G16" i="4" s="1"/>
  <c r="F1464" i="17"/>
  <c r="G1464" i="17" s="1"/>
  <c r="H1464" i="17" s="1"/>
  <c r="F399" i="17"/>
  <c r="F1427" i="17" s="1"/>
  <c r="F851" i="17"/>
  <c r="G851" i="17" s="1"/>
  <c r="F627" i="17"/>
  <c r="G627" i="17" s="1"/>
  <c r="F1471" i="17"/>
  <c r="D1064" i="17"/>
  <c r="E1063" i="17"/>
  <c r="C57" i="10"/>
  <c r="D52" i="10"/>
  <c r="E52" i="10" s="1"/>
  <c r="F52" i="10" s="1"/>
  <c r="G52" i="10" s="1"/>
  <c r="H52" i="10" s="1"/>
  <c r="D812" i="17"/>
  <c r="E811" i="17"/>
  <c r="E1367" i="17"/>
  <c r="F339" i="17"/>
  <c r="F1859" i="17"/>
  <c r="G831" i="17"/>
  <c r="D764" i="17"/>
  <c r="E763" i="17"/>
  <c r="D1024" i="17"/>
  <c r="E1023" i="17"/>
  <c r="D544" i="17"/>
  <c r="E543" i="17"/>
  <c r="E784" i="17"/>
  <c r="E785" i="17" s="1"/>
  <c r="D131" i="3" s="1"/>
  <c r="E672" i="17"/>
  <c r="F672" i="17" s="1"/>
  <c r="E776" i="17"/>
  <c r="F776" i="17" s="1"/>
  <c r="F1712" i="17"/>
  <c r="G1712" i="17" s="1"/>
  <c r="H1712" i="17" s="1"/>
  <c r="D1144" i="17"/>
  <c r="D1145" i="17" s="1"/>
  <c r="C221" i="3" s="1"/>
  <c r="D2231" i="17"/>
  <c r="D2233" i="17" s="1"/>
  <c r="D400" i="17"/>
  <c r="F2255" i="17"/>
  <c r="D1807" i="17"/>
  <c r="D1809" i="17" s="1"/>
  <c r="D604" i="17"/>
  <c r="D1631" i="17"/>
  <c r="D1633" i="17" s="1"/>
  <c r="E603" i="17"/>
  <c r="D1120" i="17"/>
  <c r="D2147" i="17"/>
  <c r="D2149" i="17" s="1"/>
  <c r="E1119" i="17"/>
  <c r="D512" i="17"/>
  <c r="E511" i="17"/>
  <c r="D1787" i="17"/>
  <c r="D1789" i="17" s="1"/>
  <c r="E759" i="17"/>
  <c r="E1759" i="17"/>
  <c r="F731" i="17"/>
  <c r="D1036" i="17"/>
  <c r="E1035" i="17"/>
  <c r="D868" i="17"/>
  <c r="D1895" i="17"/>
  <c r="D1897" i="17" s="1"/>
  <c r="E867" i="17"/>
  <c r="D1667" i="17"/>
  <c r="D1669" i="17" s="1"/>
  <c r="E639" i="17"/>
  <c r="D2291" i="17"/>
  <c r="D2293" i="17" s="1"/>
  <c r="E1263" i="17"/>
  <c r="D1264" i="17"/>
  <c r="D936" i="17"/>
  <c r="E935" i="17"/>
  <c r="F991" i="17"/>
  <c r="F2019" i="17" s="1"/>
  <c r="D644" i="17"/>
  <c r="E643" i="17"/>
  <c r="E1719" i="17"/>
  <c r="F691" i="17"/>
  <c r="F855" i="17"/>
  <c r="F1883" i="17" s="1"/>
  <c r="D2175" i="17"/>
  <c r="D2177" i="17" s="1"/>
  <c r="E1147" i="17"/>
  <c r="D312" i="17"/>
  <c r="E311" i="17"/>
  <c r="D1339" i="17"/>
  <c r="D1341" i="17" s="1"/>
  <c r="G2469" i="17"/>
  <c r="G2363" i="17" s="1"/>
  <c r="F45" i="4" s="1"/>
  <c r="G31" i="11" s="1"/>
  <c r="D1427" i="17"/>
  <c r="D1429" i="17" s="1"/>
  <c r="D1419" i="17"/>
  <c r="D1421" i="17" s="1"/>
  <c r="F1271" i="17"/>
  <c r="D972" i="17"/>
  <c r="E971" i="17"/>
  <c r="D1999" i="17"/>
  <c r="D2001" i="17" s="1"/>
  <c r="D384" i="17"/>
  <c r="E383" i="17"/>
  <c r="D1411" i="17"/>
  <c r="D1413" i="17" s="1"/>
  <c r="D841" i="17"/>
  <c r="C145" i="3" s="1"/>
  <c r="E840" i="17"/>
  <c r="D689" i="17"/>
  <c r="C107" i="3" s="1"/>
  <c r="E688" i="17"/>
  <c r="F688" i="17" s="1"/>
  <c r="C90" i="7"/>
  <c r="E1635" i="17"/>
  <c r="F607" i="17"/>
  <c r="D480" i="17"/>
  <c r="E479" i="17"/>
  <c r="D1507" i="17"/>
  <c r="D1509" i="17" s="1"/>
  <c r="D904" i="17"/>
  <c r="D1931" i="17"/>
  <c r="D1933" i="17" s="1"/>
  <c r="E903" i="17"/>
  <c r="D1463" i="17"/>
  <c r="D1465" i="17" s="1"/>
  <c r="D436" i="17"/>
  <c r="E435" i="17"/>
  <c r="E2235" i="17"/>
  <c r="F1207" i="17"/>
  <c r="D17" i="4"/>
  <c r="F2328" i="17"/>
  <c r="E1747" i="17"/>
  <c r="E1749" i="17" s="1"/>
  <c r="F719" i="17"/>
  <c r="D2015" i="17"/>
  <c r="D2017" i="17" s="1"/>
  <c r="D988" i="17"/>
  <c r="E987" i="17"/>
  <c r="E1767" i="17"/>
  <c r="F739" i="17"/>
  <c r="G1075" i="17"/>
  <c r="F2103" i="17"/>
  <c r="F2107" i="17"/>
  <c r="G1079" i="17"/>
  <c r="G1175" i="17"/>
  <c r="F2203" i="17"/>
  <c r="G883" i="17"/>
  <c r="F1911" i="17"/>
  <c r="G1887" i="17"/>
  <c r="H859" i="17"/>
  <c r="H1887" i="17" s="1"/>
  <c r="D1827" i="17"/>
  <c r="D1829" i="17" s="1"/>
  <c r="E799" i="17"/>
  <c r="F1351" i="17"/>
  <c r="G323" i="17"/>
  <c r="F2332" i="17"/>
  <c r="D21" i="4"/>
  <c r="F1975" i="17"/>
  <c r="E592" i="17"/>
  <c r="E593" i="17" s="1"/>
  <c r="D83" i="3" s="1"/>
  <c r="E516" i="17"/>
  <c r="F516" i="17" s="1"/>
  <c r="E1276" i="17"/>
  <c r="E1461" i="17"/>
  <c r="D2083" i="17"/>
  <c r="D2085" i="17" s="1"/>
  <c r="D1056" i="17"/>
  <c r="E1055" i="17"/>
  <c r="G1087" i="17"/>
  <c r="F2115" i="17"/>
  <c r="G1123" i="17"/>
  <c r="G2151" i="17" s="1"/>
  <c r="D680" i="17"/>
  <c r="D1707" i="17"/>
  <c r="D1709" i="17" s="1"/>
  <c r="E679" i="17"/>
  <c r="F787" i="17"/>
  <c r="E1815" i="17"/>
  <c r="F451" i="17"/>
  <c r="E1479" i="17"/>
  <c r="E1481" i="17" s="1"/>
  <c r="F1751" i="17"/>
  <c r="G723" i="17"/>
  <c r="E1371" i="17"/>
  <c r="F343" i="17"/>
  <c r="G815" i="17"/>
  <c r="F1615" i="17"/>
  <c r="F319" i="17"/>
  <c r="E1347" i="17"/>
  <c r="D1851" i="17"/>
  <c r="D1853" i="17" s="1"/>
  <c r="D824" i="17"/>
  <c r="E823" i="17"/>
  <c r="D1595" i="17"/>
  <c r="D1597" i="17" s="1"/>
  <c r="D568" i="17"/>
  <c r="E567" i="17"/>
  <c r="D1359" i="17"/>
  <c r="D1361" i="17" s="1"/>
  <c r="E331" i="17"/>
  <c r="D332" i="17"/>
  <c r="F1991" i="17"/>
  <c r="G963" i="17"/>
  <c r="G919" i="17"/>
  <c r="F1847" i="17"/>
  <c r="G819" i="17"/>
  <c r="D712" i="17"/>
  <c r="E711" i="17"/>
  <c r="D1739" i="17"/>
  <c r="D1741" i="17" s="1"/>
  <c r="D1735" i="17"/>
  <c r="D1737" i="17" s="1"/>
  <c r="E707" i="17"/>
  <c r="D456" i="17"/>
  <c r="E455" i="17"/>
  <c r="D1483" i="17"/>
  <c r="D1485" i="17" s="1"/>
  <c r="F1679" i="17"/>
  <c r="G651" i="17"/>
  <c r="F1475" i="17"/>
  <c r="G447" i="17"/>
  <c r="E1677" i="17"/>
  <c r="D292" i="17"/>
  <c r="D293" i="17" s="1"/>
  <c r="C8" i="3" s="1"/>
  <c r="E1216" i="17"/>
  <c r="F1216" i="17" s="1"/>
  <c r="D752" i="17"/>
  <c r="D753" i="17" s="1"/>
  <c r="C123" i="3" s="1"/>
  <c r="D1879" i="17"/>
  <c r="D1881" i="17" s="1"/>
  <c r="E2231" i="17"/>
  <c r="E2233" i="17" s="1"/>
  <c r="F1203" i="17"/>
  <c r="D916" i="17"/>
  <c r="E915" i="17"/>
  <c r="E2155" i="17"/>
  <c r="E2157" i="17" s="1"/>
  <c r="F1127" i="17"/>
  <c r="G1219" i="17"/>
  <c r="G775" i="17"/>
  <c r="F1803" i="17"/>
  <c r="F1467" i="17"/>
  <c r="G439" i="17"/>
  <c r="G1643" i="17"/>
  <c r="H615" i="17"/>
  <c r="H1643" i="17" s="1"/>
  <c r="D20" i="4"/>
  <c r="F2331" i="17"/>
  <c r="D773" i="17"/>
  <c r="C128" i="3" s="1"/>
  <c r="E772" i="17"/>
  <c r="C2465" i="17"/>
  <c r="C2467" i="17" s="1"/>
  <c r="C26" i="11" s="1"/>
  <c r="C33" i="11" s="1"/>
  <c r="E891" i="17"/>
  <c r="D1919" i="17"/>
  <c r="D1921" i="17" s="1"/>
  <c r="D892" i="17"/>
  <c r="D1451" i="17"/>
  <c r="D1453" i="17" s="1"/>
  <c r="D424" i="17"/>
  <c r="E423" i="17"/>
  <c r="D876" i="17"/>
  <c r="D1903" i="17"/>
  <c r="D1905" i="17" s="1"/>
  <c r="E875" i="17"/>
  <c r="D1060" i="17"/>
  <c r="D2087" i="17"/>
  <c r="D2089" i="17" s="1"/>
  <c r="E1059" i="17"/>
  <c r="D1867" i="17"/>
  <c r="D1869" i="17" s="1"/>
  <c r="E839" i="17"/>
  <c r="G1591" i="17"/>
  <c r="H563" i="17"/>
  <c r="H1591" i="17" s="1"/>
  <c r="E640" i="17"/>
  <c r="F640" i="17" s="1"/>
  <c r="E704" i="17"/>
  <c r="F704" i="17" s="1"/>
  <c r="E560" i="17"/>
  <c r="F560" i="17" s="1"/>
  <c r="E1168" i="17"/>
  <c r="F1168" i="17" s="1"/>
  <c r="F2354" i="17"/>
  <c r="E39" i="4" s="1"/>
  <c r="E1849" i="17"/>
  <c r="I2378" i="17"/>
  <c r="D572" i="17"/>
  <c r="D1599" i="17"/>
  <c r="D1601" i="17" s="1"/>
  <c r="E571" i="17"/>
  <c r="D15" i="4"/>
  <c r="F2326" i="17"/>
  <c r="F751" i="17"/>
  <c r="E1779" i="17"/>
  <c r="E347" i="17"/>
  <c r="D348" i="17"/>
  <c r="D1375" i="17"/>
  <c r="D1377" i="17" s="1"/>
  <c r="E70" i="7"/>
  <c r="E79" i="7" s="1"/>
  <c r="I2440" i="17"/>
  <c r="D1951" i="17"/>
  <c r="D1953" i="17" s="1"/>
  <c r="E923" i="17"/>
  <c r="D532" i="17"/>
  <c r="D1559" i="17"/>
  <c r="D1561" i="17" s="1"/>
  <c r="E531" i="17"/>
  <c r="H927" i="17"/>
  <c r="H1955" i="17" s="1"/>
  <c r="G1955" i="17"/>
  <c r="G2333" i="17"/>
  <c r="H2333" i="17" s="1"/>
  <c r="G22" i="4" s="1"/>
  <c r="F2348" i="17"/>
  <c r="E33" i="4" s="1"/>
  <c r="D520" i="17"/>
  <c r="D1547" i="17"/>
  <c r="D1549" i="17" s="1"/>
  <c r="E519" i="17"/>
  <c r="D2211" i="17"/>
  <c r="D2213" i="17" s="1"/>
  <c r="E1183" i="17"/>
  <c r="D1184" i="17"/>
  <c r="D488" i="17"/>
  <c r="E487" i="17"/>
  <c r="D1515" i="17"/>
  <c r="D1517" i="17" s="1"/>
  <c r="D1020" i="17"/>
  <c r="D2047" i="17"/>
  <c r="D2049" i="17" s="1"/>
  <c r="E1019" i="17"/>
  <c r="D796" i="17"/>
  <c r="D1823" i="17"/>
  <c r="D1825" i="17" s="1"/>
  <c r="E795" i="17"/>
  <c r="E2119" i="17"/>
  <c r="F1091" i="17"/>
  <c r="F2323" i="17"/>
  <c r="E2336" i="17"/>
  <c r="D12" i="4"/>
  <c r="D696" i="17"/>
  <c r="D1723" i="17"/>
  <c r="D1725" i="17" s="1"/>
  <c r="E695" i="17"/>
  <c r="D668" i="17"/>
  <c r="D1695" i="17"/>
  <c r="D1697" i="17" s="1"/>
  <c r="E667" i="17"/>
  <c r="F1863" i="17"/>
  <c r="G835" i="17"/>
  <c r="I2380" i="17"/>
  <c r="D1683" i="17"/>
  <c r="D1685" i="17" s="1"/>
  <c r="D656" i="17"/>
  <c r="E655" i="17"/>
  <c r="D1112" i="17"/>
  <c r="D2139" i="17"/>
  <c r="D2141" i="17" s="1"/>
  <c r="E1111" i="17"/>
  <c r="D968" i="17"/>
  <c r="D1995" i="17"/>
  <c r="D1997" i="17" s="1"/>
  <c r="E967" i="17"/>
  <c r="D2295" i="17"/>
  <c r="D2297" i="17" s="1"/>
  <c r="D1268" i="17"/>
  <c r="E1267" i="17"/>
  <c r="D1663" i="17"/>
  <c r="D1665" i="17" s="1"/>
  <c r="D636" i="17"/>
  <c r="E635" i="17"/>
  <c r="F2263" i="17"/>
  <c r="G1235" i="17"/>
  <c r="D380" i="17"/>
  <c r="E379" i="17"/>
  <c r="D1407" i="17"/>
  <c r="D1409" i="17" s="1"/>
  <c r="D1755" i="17"/>
  <c r="D1757" i="17" s="1"/>
  <c r="D728" i="17"/>
  <c r="E727" i="17"/>
  <c r="E1343" i="17"/>
  <c r="F315" i="17"/>
  <c r="G1215" i="17"/>
  <c r="F2243" i="17"/>
  <c r="D2199" i="17"/>
  <c r="D2201" i="17" s="1"/>
  <c r="D1172" i="17"/>
  <c r="E1171" i="17"/>
  <c r="D1048" i="17"/>
  <c r="D2075" i="17"/>
  <c r="D2077" i="17" s="1"/>
  <c r="E1047" i="17"/>
  <c r="D1032" i="17"/>
  <c r="D2059" i="17"/>
  <c r="D2061" i="17" s="1"/>
  <c r="E1031" i="17"/>
  <c r="E1379" i="17"/>
  <c r="E1381" i="17" s="1"/>
  <c r="F351" i="17"/>
  <c r="E1256" i="17"/>
  <c r="E1257" i="17" s="1"/>
  <c r="D249" i="3" s="1"/>
  <c r="E600" i="17"/>
  <c r="E601" i="17" s="1"/>
  <c r="D85" i="3" s="1"/>
  <c r="G2334" i="17"/>
  <c r="D1715" i="17"/>
  <c r="D1717" i="17" s="1"/>
  <c r="E687" i="17"/>
  <c r="D1136" i="17"/>
  <c r="D2163" i="17"/>
  <c r="D2165" i="17" s="1"/>
  <c r="E1135" i="17"/>
  <c r="F1027" i="17"/>
  <c r="E2055" i="17"/>
  <c r="E2057" i="17" s="1"/>
  <c r="D580" i="17"/>
  <c r="D1607" i="17"/>
  <c r="D1609" i="17" s="1"/>
  <c r="E579" i="17"/>
  <c r="F599" i="17"/>
  <c r="E1627" i="17"/>
  <c r="E1629" i="17" s="1"/>
  <c r="D472" i="17"/>
  <c r="E471" i="17"/>
  <c r="D1499" i="17"/>
  <c r="D1501" i="17" s="1"/>
  <c r="G907" i="17"/>
  <c r="F1935" i="17"/>
  <c r="F2356" i="17"/>
  <c r="E41" i="4" s="1"/>
  <c r="I2379" i="17"/>
  <c r="D500" i="17"/>
  <c r="D1527" i="17"/>
  <c r="D1529" i="17" s="1"/>
  <c r="E499" i="17"/>
  <c r="E309" i="17"/>
  <c r="D12" i="3" s="1"/>
  <c r="F308" i="17"/>
  <c r="D716" i="17"/>
  <c r="D1743" i="17"/>
  <c r="D1745" i="17" s="1"/>
  <c r="E715" i="17"/>
  <c r="F1083" i="17"/>
  <c r="E2111" i="17"/>
  <c r="E2113" i="17" s="1"/>
  <c r="D1799" i="17"/>
  <c r="D1801" i="17" s="1"/>
  <c r="E771" i="17"/>
  <c r="D404" i="17"/>
  <c r="D1431" i="17"/>
  <c r="D1433" i="17" s="1"/>
  <c r="E403" i="17"/>
  <c r="E1212" i="17"/>
  <c r="F1212" i="17" s="1"/>
  <c r="E1617" i="17"/>
  <c r="E939" i="17"/>
  <c r="D940" i="17"/>
  <c r="D1967" i="17"/>
  <c r="D1969" i="17" s="1"/>
  <c r="F1143" i="17"/>
  <c r="E2171" i="17"/>
  <c r="D1004" i="17"/>
  <c r="D2031" i="17"/>
  <c r="D2033" i="17" s="1"/>
  <c r="E1003" i="17"/>
  <c r="D552" i="17"/>
  <c r="D1579" i="17"/>
  <c r="D1581" i="17" s="1"/>
  <c r="E551" i="17"/>
  <c r="D900" i="17"/>
  <c r="E899" i="17"/>
  <c r="D2191" i="17"/>
  <c r="D2193" i="17" s="1"/>
  <c r="D1164" i="17"/>
  <c r="E1163" i="17"/>
  <c r="D1819" i="17"/>
  <c r="D1821" i="17" s="1"/>
  <c r="D792" i="17"/>
  <c r="E791" i="17"/>
  <c r="E31" i="17"/>
  <c r="D299" i="17"/>
  <c r="F30" i="17"/>
  <c r="B299" i="17" s="1"/>
  <c r="E1176" i="17"/>
  <c r="F1176" i="17" s="1"/>
  <c r="F1384" i="17"/>
  <c r="G1384" i="17" s="1"/>
  <c r="H1384" i="17" s="1"/>
  <c r="F2304" i="17"/>
  <c r="G2304" i="17" s="1"/>
  <c r="F2220" i="17"/>
  <c r="G2220" i="17" s="1"/>
  <c r="E1116" i="17"/>
  <c r="E1117" i="17" s="1"/>
  <c r="D214" i="3" s="1"/>
  <c r="F2344" i="17"/>
  <c r="E29" i="4" s="1"/>
  <c r="F2349" i="17"/>
  <c r="G2349" i="17" s="1"/>
  <c r="F2357" i="17"/>
  <c r="G2357" i="17" s="1"/>
  <c r="H2357" i="17" s="1"/>
  <c r="F2350" i="17"/>
  <c r="E35" i="4" s="1"/>
  <c r="D1156" i="17"/>
  <c r="D2183" i="17"/>
  <c r="D2185" i="17" s="1"/>
  <c r="E1155" i="17"/>
  <c r="G427" i="17"/>
  <c r="F1455" i="17"/>
  <c r="F1423" i="17"/>
  <c r="G395" i="17"/>
  <c r="E24" i="10"/>
  <c r="E1236" i="17"/>
  <c r="E1237" i="17" s="1"/>
  <c r="D244" i="3" s="1"/>
  <c r="E976" i="17"/>
  <c r="F976" i="17" s="1"/>
  <c r="F2359" i="17"/>
  <c r="G2359" i="17" s="1"/>
  <c r="D2127" i="17"/>
  <c r="D2129" i="17" s="1"/>
  <c r="D1100" i="17"/>
  <c r="E1099" i="17"/>
  <c r="C30" i="10"/>
  <c r="D1280" i="17"/>
  <c r="D2307" i="17"/>
  <c r="D2309" i="17" s="1"/>
  <c r="E1279" i="17"/>
  <c r="D2159" i="17"/>
  <c r="D2161" i="17" s="1"/>
  <c r="D1132" i="17"/>
  <c r="E1131" i="17"/>
  <c r="D1252" i="17"/>
  <c r="D2279" i="17"/>
  <c r="D2281" i="17" s="1"/>
  <c r="E1251" i="17"/>
  <c r="D1196" i="17"/>
  <c r="D2223" i="17"/>
  <c r="D2225" i="17" s="1"/>
  <c r="E1195" i="17"/>
  <c r="D664" i="17"/>
  <c r="D1691" i="17"/>
  <c r="D1693" i="17" s="1"/>
  <c r="E663" i="17"/>
  <c r="E1228" i="17"/>
  <c r="F1228" i="17" s="1"/>
  <c r="F2351" i="17"/>
  <c r="G2351" i="17" s="1"/>
  <c r="F2346" i="17"/>
  <c r="G2346" i="17" s="1"/>
  <c r="D524" i="17"/>
  <c r="D1551" i="17"/>
  <c r="D1553" i="17" s="1"/>
  <c r="E523" i="17"/>
  <c r="D2364" i="17"/>
  <c r="C46" i="4" s="1"/>
  <c r="D28" i="10"/>
  <c r="F28" i="10" s="1"/>
  <c r="G28" i="10" s="1"/>
  <c r="H28" i="10" s="1"/>
  <c r="F2180" i="17"/>
  <c r="G2180" i="17" s="1"/>
  <c r="F2064" i="17"/>
  <c r="G2064" i="17" s="1"/>
  <c r="H2064" i="17" s="1"/>
  <c r="F1628" i="17"/>
  <c r="G1628" i="17" s="1"/>
  <c r="H1628" i="17" s="1"/>
  <c r="F1364" i="17"/>
  <c r="G1364" i="17" s="1"/>
  <c r="H1364" i="17" s="1"/>
  <c r="F1608" i="17"/>
  <c r="E2181" i="17"/>
  <c r="F1848" i="17"/>
  <c r="F1508" i="17"/>
  <c r="G1508" i="17" s="1"/>
  <c r="H1508" i="17" s="1"/>
  <c r="F1336" i="17"/>
  <c r="G1336" i="17" s="1"/>
  <c r="H1336" i="17" s="1"/>
  <c r="F1492" i="17"/>
  <c r="G1492" i="17" s="1"/>
  <c r="F1444" i="17"/>
  <c r="F1844" i="17"/>
  <c r="F1504" i="17"/>
  <c r="F1892" i="17"/>
  <c r="F2124" i="17"/>
  <c r="F1500" i="17"/>
  <c r="F1704" i="17"/>
  <c r="F1940" i="17"/>
  <c r="G1940" i="17" s="1"/>
  <c r="H1940" i="17" s="1"/>
  <c r="F1664" i="17"/>
  <c r="G1664" i="17" s="1"/>
  <c r="H1664" i="17" s="1"/>
  <c r="F1452" i="17"/>
  <c r="F1684" i="17"/>
  <c r="F1752" i="17"/>
  <c r="F1972" i="17"/>
  <c r="F1960" i="17"/>
  <c r="F1656" i="17"/>
  <c r="F1412" i="17"/>
  <c r="G1412" i="17" s="1"/>
  <c r="H1412" i="17" s="1"/>
  <c r="F1472" i="17"/>
  <c r="F1448" i="17"/>
  <c r="F2040" i="17"/>
  <c r="G2040" i="17" s="1"/>
  <c r="H2040" i="17" s="1"/>
  <c r="H2041" i="17" s="1"/>
  <c r="F1840" i="17"/>
  <c r="G1840" i="17" s="1"/>
  <c r="F1516" i="17"/>
  <c r="F1496" i="17"/>
  <c r="F1820" i="17"/>
  <c r="F1604" i="17"/>
  <c r="F1484" i="17"/>
  <c r="G1484" i="17" s="1"/>
  <c r="F1416" i="17"/>
  <c r="F1860" i="17"/>
  <c r="F1672" i="17"/>
  <c r="F2100" i="17"/>
  <c r="F1480" i="17"/>
  <c r="F1968" i="17"/>
  <c r="F1560" i="17"/>
  <c r="G1560" i="17" s="1"/>
  <c r="H1560" i="17" s="1"/>
  <c r="F1900" i="17"/>
  <c r="G1900" i="17" s="1"/>
  <c r="F1740" i="17"/>
  <c r="E1657" i="17"/>
  <c r="E1893" i="17"/>
  <c r="F1676" i="17"/>
  <c r="F1677" i="17" s="1"/>
  <c r="E1961" i="17"/>
  <c r="F1948" i="17"/>
  <c r="G1948" i="17" s="1"/>
  <c r="F2020" i="17"/>
  <c r="G2020" i="17" s="1"/>
  <c r="F2128" i="17"/>
  <c r="F1888" i="17"/>
  <c r="F1889" i="17" s="1"/>
  <c r="F1488" i="17"/>
  <c r="F1512" i="17"/>
  <c r="F1852" i="17"/>
  <c r="E1949" i="17"/>
  <c r="F2216" i="17"/>
  <c r="F1936" i="17"/>
  <c r="F2028" i="17"/>
  <c r="F2358" i="17"/>
  <c r="F2347" i="17"/>
  <c r="G2143" i="17"/>
  <c r="H1115" i="17"/>
  <c r="H2143" i="17" s="1"/>
  <c r="F2355" i="17"/>
  <c r="G2355" i="17" s="1"/>
  <c r="F2345" i="17"/>
  <c r="G2345" i="17" s="1"/>
  <c r="F2352" i="17"/>
  <c r="G2330" i="17"/>
  <c r="E19" i="4"/>
  <c r="E18" i="4"/>
  <c r="F2156" i="17"/>
  <c r="G2156" i="17" s="1"/>
  <c r="G1439" i="17"/>
  <c r="H411" i="17"/>
  <c r="H1439" i="17" s="1"/>
  <c r="E1385" i="17"/>
  <c r="H2324" i="17"/>
  <c r="G13" i="4" s="1"/>
  <c r="F13" i="4"/>
  <c r="G586" i="21"/>
  <c r="G1305" i="17"/>
  <c r="G1307" i="17" s="1"/>
  <c r="G2366" i="17" s="1"/>
  <c r="F48" i="4" s="1"/>
  <c r="F587" i="21"/>
  <c r="E921" i="17"/>
  <c r="D165" i="3" s="1"/>
  <c r="F920" i="17"/>
  <c r="E805" i="17"/>
  <c r="D136" i="3" s="1"/>
  <c r="F804" i="17"/>
  <c r="F420" i="17"/>
  <c r="E421" i="17"/>
  <c r="D40" i="3" s="1"/>
  <c r="F388" i="17"/>
  <c r="E389" i="17"/>
  <c r="D32" i="3" s="1"/>
  <c r="F860" i="17"/>
  <c r="E861" i="17"/>
  <c r="D150" i="3" s="1"/>
  <c r="F996" i="17"/>
  <c r="E997" i="17"/>
  <c r="D184" i="3" s="1"/>
  <c r="F768" i="17"/>
  <c r="E769" i="17"/>
  <c r="D127" i="3" s="1"/>
  <c r="F872" i="17"/>
  <c r="F1000" i="17"/>
  <c r="E1001" i="17"/>
  <c r="D185" i="3" s="1"/>
  <c r="F2192" i="17"/>
  <c r="F460" i="17"/>
  <c r="E461" i="17"/>
  <c r="D50" i="3" s="1"/>
  <c r="E757" i="17"/>
  <c r="D124" i="3" s="1"/>
  <c r="F756" i="17"/>
  <c r="F444" i="17"/>
  <c r="E445" i="17"/>
  <c r="D46" i="3" s="1"/>
  <c r="F1192" i="17"/>
  <c r="E1193" i="17"/>
  <c r="D233" i="3" s="1"/>
  <c r="E981" i="17"/>
  <c r="D180" i="3" s="1"/>
  <c r="F980" i="17"/>
  <c r="F412" i="17"/>
  <c r="F628" i="17"/>
  <c r="E629" i="17"/>
  <c r="D92" i="3" s="1"/>
  <c r="E617" i="17"/>
  <c r="D89" i="3" s="1"/>
  <c r="F616" i="17"/>
  <c r="F1408" i="17"/>
  <c r="E453" i="17"/>
  <c r="D48" i="3" s="1"/>
  <c r="F452" i="17"/>
  <c r="F464" i="17"/>
  <c r="E465" i="17"/>
  <c r="D51" i="3" s="1"/>
  <c r="E469" i="17"/>
  <c r="D52" i="3" s="1"/>
  <c r="F468" i="17"/>
  <c r="F652" i="17"/>
  <c r="E653" i="17"/>
  <c r="D98" i="3" s="1"/>
  <c r="F648" i="17"/>
  <c r="E649" i="17"/>
  <c r="D97" i="3" s="1"/>
  <c r="F620" i="17"/>
  <c r="E621" i="17"/>
  <c r="D90" i="3" s="1"/>
  <c r="F844" i="17"/>
  <c r="E845" i="17"/>
  <c r="D146" i="3" s="1"/>
  <c r="E537" i="17"/>
  <c r="D69" i="3" s="1"/>
  <c r="F536" i="17"/>
  <c r="E2105" i="17"/>
  <c r="E897" i="17"/>
  <c r="D159" i="3" s="1"/>
  <c r="F896" i="17"/>
  <c r="E397" i="17"/>
  <c r="D34" i="3" s="1"/>
  <c r="F396" i="17"/>
  <c r="E953" i="17"/>
  <c r="D173" i="3" s="1"/>
  <c r="F952" i="17"/>
  <c r="E557" i="17"/>
  <c r="D74" i="3" s="1"/>
  <c r="F556" i="17"/>
  <c r="E821" i="17"/>
  <c r="D140" i="3" s="1"/>
  <c r="F820" i="17"/>
  <c r="F748" i="17"/>
  <c r="E749" i="17"/>
  <c r="D122" i="3" s="1"/>
  <c r="F816" i="17"/>
  <c r="E817" i="17"/>
  <c r="D139" i="3" s="1"/>
  <c r="F440" i="17"/>
  <c r="E441" i="17"/>
  <c r="D45" i="3" s="1"/>
  <c r="E505" i="17"/>
  <c r="D61" i="3" s="1"/>
  <c r="F504" i="17"/>
  <c r="E889" i="17"/>
  <c r="D157" i="3" s="1"/>
  <c r="F888" i="17"/>
  <c r="F1240" i="17"/>
  <c r="E1241" i="17"/>
  <c r="D245" i="3" s="1"/>
  <c r="F496" i="17"/>
  <c r="E497" i="17"/>
  <c r="D59" i="3" s="1"/>
  <c r="F2204" i="17"/>
  <c r="E2205" i="17"/>
  <c r="F880" i="17"/>
  <c r="E881" i="17"/>
  <c r="D155" i="3" s="1"/>
  <c r="E733" i="17"/>
  <c r="D118" i="3" s="1"/>
  <c r="F732" i="17"/>
  <c r="F408" i="17"/>
  <c r="E409" i="17"/>
  <c r="D37" i="3" s="1"/>
  <c r="F1224" i="17"/>
  <c r="E1225" i="17"/>
  <c r="D241" i="3" s="1"/>
  <c r="F840" i="17"/>
  <c r="E1077" i="17"/>
  <c r="D204" i="3" s="1"/>
  <c r="F1076" i="17"/>
  <c r="F492" i="17"/>
  <c r="F1080" i="17"/>
  <c r="E1081" i="17"/>
  <c r="D205" i="3" s="1"/>
  <c r="E529" i="17"/>
  <c r="D67" i="3" s="1"/>
  <c r="F528" i="17"/>
  <c r="F1360" i="17"/>
  <c r="E357" i="17"/>
  <c r="D24" i="3" s="1"/>
  <c r="F356" i="17"/>
  <c r="E745" i="17"/>
  <c r="D121" i="3" s="1"/>
  <c r="E701" i="17"/>
  <c r="D110" i="3" s="1"/>
  <c r="F700" i="17"/>
  <c r="E1221" i="17"/>
  <c r="D240" i="3" s="1"/>
  <c r="F1220" i="17"/>
  <c r="F1232" i="17"/>
  <c r="E1233" i="17"/>
  <c r="D243" i="3" s="1"/>
  <c r="F948" i="17"/>
  <c r="F1188" i="17"/>
  <c r="F376" i="17"/>
  <c r="E377" i="17"/>
  <c r="D29" i="3" s="1"/>
  <c r="E1429" i="17"/>
  <c r="F1428" i="17"/>
  <c r="G1468" i="17"/>
  <c r="E341" i="17"/>
  <c r="D20" i="3" s="1"/>
  <c r="F340" i="17"/>
  <c r="E325" i="17"/>
  <c r="D16" i="3" s="1"/>
  <c r="F324" i="17"/>
  <c r="F584" i="17"/>
  <c r="E585" i="17"/>
  <c r="D81" i="3" s="1"/>
  <c r="E933" i="17"/>
  <c r="D168" i="3" s="1"/>
  <c r="F932" i="17"/>
  <c r="E737" i="17"/>
  <c r="D119" i="3" s="1"/>
  <c r="F736" i="17"/>
  <c r="E801" i="17"/>
  <c r="D135" i="3" s="1"/>
  <c r="F800" i="17"/>
  <c r="E509" i="17"/>
  <c r="D62" i="3" s="1"/>
  <c r="F508" i="17"/>
  <c r="F1084" i="17"/>
  <c r="E1085" i="17"/>
  <c r="D206" i="3" s="1"/>
  <c r="E913" i="17"/>
  <c r="D163" i="3" s="1"/>
  <c r="F912" i="17"/>
  <c r="E597" i="17"/>
  <c r="D84" i="3" s="1"/>
  <c r="F596" i="17"/>
  <c r="F428" i="17"/>
  <c r="E429" i="17"/>
  <c r="D42" i="3" s="1"/>
  <c r="E777" i="17"/>
  <c r="D129" i="3" s="1"/>
  <c r="E885" i="17"/>
  <c r="D156" i="3" s="1"/>
  <c r="F2268" i="17"/>
  <c r="E2269" i="17"/>
  <c r="F360" i="17"/>
  <c r="E985" i="17"/>
  <c r="D181" i="3" s="1"/>
  <c r="F984" i="17"/>
  <c r="E685" i="17"/>
  <c r="D106" i="3" s="1"/>
  <c r="F684" i="17"/>
  <c r="F784" i="17"/>
  <c r="E929" i="17"/>
  <c r="D167" i="3" s="1"/>
  <c r="F928" i="17"/>
  <c r="E417" i="17"/>
  <c r="D39" i="3" s="1"/>
  <c r="F416" i="17"/>
  <c r="E833" i="17"/>
  <c r="D143" i="3" s="1"/>
  <c r="F832" i="17"/>
  <c r="E1041" i="17"/>
  <c r="D195" i="3" s="1"/>
  <c r="F1040" i="17"/>
  <c r="F1092" i="17"/>
  <c r="E1093" i="17"/>
  <c r="D208" i="3" s="1"/>
  <c r="E577" i="17"/>
  <c r="D79" i="3" s="1"/>
  <c r="F576" i="17"/>
  <c r="E2137" i="17"/>
  <c r="F2136" i="17"/>
  <c r="F1104" i="17"/>
  <c r="E1105" i="17"/>
  <c r="D211" i="3" s="1"/>
  <c r="F1868" i="17"/>
  <c r="F1768" i="17"/>
  <c r="E1769" i="17"/>
  <c r="F2164" i="17"/>
  <c r="F1096" i="17"/>
  <c r="E1097" i="17"/>
  <c r="D209" i="3" s="1"/>
  <c r="F1920" i="17"/>
  <c r="E1773" i="17"/>
  <c r="F1772" i="17"/>
  <c r="F1532" i="17"/>
  <c r="E1533" i="17"/>
  <c r="F2184" i="17"/>
  <c r="E1245" i="17"/>
  <c r="D246" i="3" s="1"/>
  <c r="F1244" i="17"/>
  <c r="F2044" i="17"/>
  <c r="F1780" i="17"/>
  <c r="F2308" i="17"/>
  <c r="E1885" i="17"/>
  <c r="F1884" i="17"/>
  <c r="F1592" i="17"/>
  <c r="E1593" i="17"/>
  <c r="F2260" i="17"/>
  <c r="E2261" i="17"/>
  <c r="F2116" i="17"/>
  <c r="E2117" i="17"/>
  <c r="F1052" i="17"/>
  <c r="E1053" i="17"/>
  <c r="D198" i="3" s="1"/>
  <c r="E1765" i="17"/>
  <c r="F1764" i="17"/>
  <c r="F1724" i="17"/>
  <c r="F2272" i="17"/>
  <c r="E2273" i="17"/>
  <c r="F1208" i="17"/>
  <c r="E1209" i="17"/>
  <c r="D237" i="3" s="1"/>
  <c r="F1964" i="17"/>
  <c r="F1688" i="17"/>
  <c r="F944" i="17"/>
  <c r="E945" i="17"/>
  <c r="D171" i="3" s="1"/>
  <c r="E1261" i="17"/>
  <c r="D250" i="3" s="1"/>
  <c r="F1260" i="17"/>
  <c r="F2060" i="17"/>
  <c r="F1812" i="17"/>
  <c r="E1813" i="17"/>
  <c r="F1016" i="17"/>
  <c r="F1380" i="17"/>
  <c r="E1201" i="17"/>
  <c r="D235" i="3" s="1"/>
  <c r="F1200" i="17"/>
  <c r="F1916" i="17"/>
  <c r="E1917" i="17"/>
  <c r="F2292" i="17"/>
  <c r="F1340" i="17"/>
  <c r="F1148" i="17"/>
  <c r="E1149" i="17"/>
  <c r="D222" i="3" s="1"/>
  <c r="E2025" i="17"/>
  <c r="E865" i="17"/>
  <c r="D151" i="3" s="1"/>
  <c r="F864" i="17"/>
  <c r="F2300" i="17"/>
  <c r="E2301" i="17"/>
  <c r="F1988" i="17"/>
  <c r="E1989" i="17"/>
  <c r="E1437" i="17"/>
  <c r="F1436" i="17"/>
  <c r="E1217" i="17"/>
  <c r="D239" i="3" s="1"/>
  <c r="F2056" i="17"/>
  <c r="F2140" i="17"/>
  <c r="F1540" i="17"/>
  <c r="F1880" i="17"/>
  <c r="E1881" i="17"/>
  <c r="E809" i="17"/>
  <c r="D137" i="3" s="1"/>
  <c r="F808" i="17"/>
  <c r="F2132" i="17"/>
  <c r="E2133" i="17"/>
  <c r="F1944" i="17"/>
  <c r="F1520" i="17"/>
  <c r="E1521" i="17"/>
  <c r="E1877" i="17"/>
  <c r="F1576" i="17"/>
  <c r="F2288" i="17"/>
  <c r="F1440" i="17"/>
  <c r="E1441" i="17"/>
  <c r="F1956" i="17"/>
  <c r="E1957" i="17"/>
  <c r="F1600" i="17"/>
  <c r="F2052" i="17"/>
  <c r="F1696" i="17"/>
  <c r="F2264" i="17"/>
  <c r="E2265" i="17"/>
  <c r="E1045" i="17"/>
  <c r="D196" i="3" s="1"/>
  <c r="F1044" i="17"/>
  <c r="E1909" i="17"/>
  <c r="F1908" i="17"/>
  <c r="F1552" i="17"/>
  <c r="F2176" i="17"/>
  <c r="E1109" i="17"/>
  <c r="D212" i="3" s="1"/>
  <c r="F1108" i="17"/>
  <c r="E1613" i="17"/>
  <c r="F1612" i="17"/>
  <c r="F2092" i="17"/>
  <c r="F1748" i="17"/>
  <c r="F1836" i="17"/>
  <c r="E1837" i="17"/>
  <c r="F1932" i="17"/>
  <c r="E1229" i="17"/>
  <c r="D242" i="3" s="1"/>
  <c r="E2277" i="17"/>
  <c r="F2232" i="17"/>
  <c r="F1800" i="17"/>
  <c r="F1432" i="17"/>
  <c r="F1620" i="17"/>
  <c r="F1572" i="17"/>
  <c r="F2160" i="17"/>
  <c r="F1736" i="17"/>
  <c r="F1420" i="17"/>
  <c r="E1421" i="17"/>
  <c r="F1588" i="17"/>
  <c r="E1589" i="17"/>
  <c r="F2248" i="17"/>
  <c r="E2249" i="17"/>
  <c r="F1652" i="17"/>
  <c r="E1653" i="17"/>
  <c r="F2284" i="17"/>
  <c r="E2285" i="17"/>
  <c r="F1808" i="17"/>
  <c r="E1809" i="17"/>
  <c r="F1692" i="17"/>
  <c r="F2280" i="17"/>
  <c r="F2112" i="17"/>
  <c r="E1069" i="17"/>
  <c r="D202" i="3" s="1"/>
  <c r="F1068" i="17"/>
  <c r="F1924" i="17"/>
  <c r="E1925" i="17"/>
  <c r="F1568" i="17"/>
  <c r="E1569" i="17"/>
  <c r="F2236" i="17"/>
  <c r="F2072" i="17"/>
  <c r="F2032" i="17"/>
  <c r="E1761" i="17"/>
  <c r="F1760" i="17"/>
  <c r="E1645" i="17"/>
  <c r="F1644" i="17"/>
  <c r="F1272" i="17"/>
  <c r="E1273" i="17"/>
  <c r="D253" i="3" s="1"/>
  <c r="F1864" i="17"/>
  <c r="E1865" i="17"/>
  <c r="F1816" i="17"/>
  <c r="E1817" i="17"/>
  <c r="F1008" i="17"/>
  <c r="E1009" i="17"/>
  <c r="D187" i="3" s="1"/>
  <c r="F1072" i="17"/>
  <c r="E1073" i="17"/>
  <c r="D203" i="3" s="1"/>
  <c r="F2196" i="17"/>
  <c r="E2229" i="17"/>
  <c r="F2228" i="17"/>
  <c r="F2256" i="17"/>
  <c r="E2257" i="17"/>
  <c r="F1640" i="17"/>
  <c r="F1376" i="17"/>
  <c r="F1700" i="17"/>
  <c r="E773" i="17"/>
  <c r="D128" i="3" s="1"/>
  <c r="F772" i="17"/>
  <c r="E1249" i="17"/>
  <c r="D247" i="3" s="1"/>
  <c r="F1248" i="17"/>
  <c r="E1857" i="17"/>
  <c r="F1856" i="17"/>
  <c r="F2212" i="17"/>
  <c r="F1976" i="17"/>
  <c r="E1977" i="17"/>
  <c r="F1716" i="17"/>
  <c r="F1388" i="17"/>
  <c r="E1389" i="17"/>
  <c r="F1088" i="17"/>
  <c r="E1089" i="17"/>
  <c r="D207" i="3" s="1"/>
  <c r="E2245" i="17"/>
  <c r="E1181" i="17"/>
  <c r="D230" i="3" s="1"/>
  <c r="F1180" i="17"/>
  <c r="F2004" i="17"/>
  <c r="E2005" i="17"/>
  <c r="E1649" i="17"/>
  <c r="F1648" i="17"/>
  <c r="F632" i="17"/>
  <c r="E633" i="17"/>
  <c r="D93" i="3" s="1"/>
  <c r="E1277" i="17"/>
  <c r="D254" i="3" s="1"/>
  <c r="F1276" i="17"/>
  <c r="F1996" i="17"/>
  <c r="E1833" i="17"/>
  <c r="E2037" i="17"/>
  <c r="F2036" i="17"/>
  <c r="F2108" i="17"/>
  <c r="F1828" i="17"/>
  <c r="E1129" i="17"/>
  <c r="D217" i="3" s="1"/>
  <c r="F1128" i="17"/>
  <c r="E2009" i="17"/>
  <c r="F2008" i="17"/>
  <c r="F2084" i="17"/>
  <c r="F1424" i="17"/>
  <c r="E1425" i="17"/>
  <c r="F1872" i="17"/>
  <c r="F1524" i="17"/>
  <c r="E1525" i="17"/>
  <c r="F624" i="17"/>
  <c r="E625" i="17"/>
  <c r="D91" i="3" s="1"/>
  <c r="E2121" i="17"/>
  <c r="F2120" i="17"/>
  <c r="F1952" i="17"/>
  <c r="E1805" i="17"/>
  <c r="F1804" i="17"/>
  <c r="E1565" i="17"/>
  <c r="F1564" i="17"/>
  <c r="F2088" i="17"/>
  <c r="F2048" i="17"/>
  <c r="E1777" i="17"/>
  <c r="F1776" i="17"/>
  <c r="F1660" i="17"/>
  <c r="E2209" i="17"/>
  <c r="F2208" i="17"/>
  <c r="F1904" i="17"/>
  <c r="F1756" i="17"/>
  <c r="E1029" i="17"/>
  <c r="D192" i="3" s="1"/>
  <c r="F1028" i="17"/>
  <c r="F1348" i="17"/>
  <c r="F2012" i="17"/>
  <c r="F1528" i="17"/>
  <c r="F1012" i="17"/>
  <c r="E1013" i="17"/>
  <c r="D188" i="3" s="1"/>
  <c r="D313" i="21"/>
  <c r="D305" i="21"/>
  <c r="D580" i="21"/>
  <c r="C6" i="5"/>
  <c r="D285" i="17"/>
  <c r="D1295" i="17" s="1"/>
  <c r="D1315" i="17" s="1"/>
  <c r="D2319" i="17" s="1"/>
  <c r="D2340" i="17" s="1"/>
  <c r="C6" i="4"/>
  <c r="B65" i="4" s="1"/>
  <c r="C6" i="3"/>
  <c r="B529" i="3" s="1"/>
  <c r="D2487" i="17"/>
  <c r="D2507" i="17" s="1"/>
  <c r="E2487" i="17"/>
  <c r="E2507" i="17" s="1"/>
  <c r="E285" i="17"/>
  <c r="E1295" i="17" s="1"/>
  <c r="E1315" i="17" s="1"/>
  <c r="E2319" i="17" s="1"/>
  <c r="E2340" i="17" s="1"/>
  <c r="E2463" i="17" s="1"/>
  <c r="E2475" i="17" s="1"/>
  <c r="D6" i="4"/>
  <c r="B66" i="4" s="1"/>
  <c r="D6" i="3"/>
  <c r="B530" i="3" s="1"/>
  <c r="D6" i="5"/>
  <c r="E27" i="21"/>
  <c r="I8" i="17"/>
  <c r="F16" i="17"/>
  <c r="B2" i="5"/>
  <c r="B2" i="11" s="1"/>
  <c r="B2" i="10"/>
  <c r="B2" i="12" s="1"/>
  <c r="D1321" i="17"/>
  <c r="E1319" i="17"/>
  <c r="E373" i="17"/>
  <c r="D28" i="3" s="1"/>
  <c r="F372" i="17"/>
  <c r="F367" i="17"/>
  <c r="E1395" i="17"/>
  <c r="E1397" i="17" s="1"/>
  <c r="E369" i="17"/>
  <c r="D27" i="3" s="1"/>
  <c r="D1391" i="17"/>
  <c r="D1393" i="17" s="1"/>
  <c r="E363" i="17"/>
  <c r="D364" i="17"/>
  <c r="F353" i="17"/>
  <c r="E23" i="3" s="1"/>
  <c r="F345" i="17"/>
  <c r="E21" i="3" s="1"/>
  <c r="G344" i="17"/>
  <c r="D336" i="17"/>
  <c r="D1363" i="17"/>
  <c r="D1365" i="17" s="1"/>
  <c r="E335" i="17"/>
  <c r="D329" i="17"/>
  <c r="E328" i="17"/>
  <c r="E1355" i="17"/>
  <c r="E1357" i="17" s="1"/>
  <c r="F327" i="17"/>
  <c r="G1335" i="17"/>
  <c r="H307" i="17"/>
  <c r="H296" i="17"/>
  <c r="F2491" i="17"/>
  <c r="E2502" i="17"/>
  <c r="E2367" i="17" s="1"/>
  <c r="D49" i="4" s="1"/>
  <c r="E1369" i="17"/>
  <c r="F1368" i="17"/>
  <c r="F1400" i="17"/>
  <c r="E1373" i="17"/>
  <c r="E1405" i="17"/>
  <c r="F1404" i="17"/>
  <c r="F960" i="17" l="1"/>
  <c r="H359" i="17"/>
  <c r="H1387" i="17" s="1"/>
  <c r="E964" i="17"/>
  <c r="E292" i="17"/>
  <c r="F1236" i="17"/>
  <c r="F1531" i="17"/>
  <c r="H1259" i="17"/>
  <c r="H2287" i="17" s="1"/>
  <c r="E291" i="17"/>
  <c r="F291" i="17" s="1"/>
  <c r="G291" i="17" s="1"/>
  <c r="H291" i="17" s="1"/>
  <c r="F588" i="17"/>
  <c r="G1051" i="17"/>
  <c r="G495" i="17"/>
  <c r="H495" i="17" s="1"/>
  <c r="H1523" i="17" s="1"/>
  <c r="G2039" i="17"/>
  <c r="E1457" i="17"/>
  <c r="F320" i="17"/>
  <c r="E2109" i="17"/>
  <c r="F1795" i="17"/>
  <c r="E541" i="17"/>
  <c r="D70" i="3" s="1"/>
  <c r="F1831" i="17"/>
  <c r="G1352" i="17"/>
  <c r="F1353" i="17"/>
  <c r="F2068" i="17"/>
  <c r="G2068" i="17" s="1"/>
  <c r="G20" i="12"/>
  <c r="H2469" i="17"/>
  <c r="H20" i="12" s="1"/>
  <c r="F600" i="17"/>
  <c r="F724" i="17"/>
  <c r="D1323" i="17"/>
  <c r="F1939" i="17"/>
  <c r="E1729" i="17"/>
  <c r="F2168" i="17"/>
  <c r="E1349" i="17"/>
  <c r="E1713" i="17"/>
  <c r="F699" i="17"/>
  <c r="F1727" i="17" s="1"/>
  <c r="F592" i="17"/>
  <c r="G1275" i="17"/>
  <c r="G671" i="17"/>
  <c r="H671" i="17" s="1"/>
  <c r="H1699" i="17" s="1"/>
  <c r="E1353" i="17"/>
  <c r="F1387" i="17"/>
  <c r="G1555" i="17"/>
  <c r="F1585" i="17"/>
  <c r="G1795" i="17"/>
  <c r="H767" i="17"/>
  <c r="H1795" i="17" s="1"/>
  <c r="F1680" i="17"/>
  <c r="F1728" i="17"/>
  <c r="E1545" i="17"/>
  <c r="E1981" i="17"/>
  <c r="F1732" i="17"/>
  <c r="G1732" i="17" s="1"/>
  <c r="F2152" i="17"/>
  <c r="F2153" i="17" s="1"/>
  <c r="E1345" i="17"/>
  <c r="E2237" i="17"/>
  <c r="E1993" i="17"/>
  <c r="E1913" i="17"/>
  <c r="E1973" i="17"/>
  <c r="E1797" i="17"/>
  <c r="E2081" i="17"/>
  <c r="F2252" i="17"/>
  <c r="G2252" i="17" s="1"/>
  <c r="E1625" i="17"/>
  <c r="E2145" i="17"/>
  <c r="F1536" i="17"/>
  <c r="F1537" i="17" s="1"/>
  <c r="E1781" i="17"/>
  <c r="E1637" i="17"/>
  <c r="E1557" i="17"/>
  <c r="E1785" i="17"/>
  <c r="F2240" i="17"/>
  <c r="F2096" i="17"/>
  <c r="G2096" i="17" s="1"/>
  <c r="F1476" i="17"/>
  <c r="G1476" i="17" s="1"/>
  <c r="H1476" i="17" s="1"/>
  <c r="E2173" i="17"/>
  <c r="E1585" i="17"/>
  <c r="E1721" i="17"/>
  <c r="E709" i="17"/>
  <c r="D112" i="3" s="1"/>
  <c r="F2287" i="17"/>
  <c r="G407" i="17"/>
  <c r="G1139" i="17"/>
  <c r="F2167" i="17"/>
  <c r="F1459" i="17"/>
  <c r="F1461" i="17" s="1"/>
  <c r="F1619" i="17"/>
  <c r="G951" i="17"/>
  <c r="E1491" i="17"/>
  <c r="E1493" i="17" s="1"/>
  <c r="F463" i="17"/>
  <c r="F1256" i="17"/>
  <c r="E1687" i="17"/>
  <c r="E1689" i="17" s="1"/>
  <c r="G2227" i="17"/>
  <c r="E848" i="17"/>
  <c r="E1213" i="17"/>
  <c r="D238" i="3" s="1"/>
  <c r="E1177" i="17"/>
  <c r="D229" i="3" s="1"/>
  <c r="G1043" i="17"/>
  <c r="E661" i="17"/>
  <c r="D100" i="3" s="1"/>
  <c r="H1255" i="17"/>
  <c r="H2283" i="17" s="1"/>
  <c r="F660" i="17"/>
  <c r="E641" i="17"/>
  <c r="D95" i="3" s="1"/>
  <c r="E565" i="17"/>
  <c r="D76" i="3" s="1"/>
  <c r="E836" i="17"/>
  <c r="F2227" i="17"/>
  <c r="H387" i="17"/>
  <c r="H1415" i="17" s="1"/>
  <c r="F16" i="4"/>
  <c r="E38" i="4"/>
  <c r="G1971" i="17"/>
  <c r="F1651" i="17"/>
  <c r="G623" i="17"/>
  <c r="F1567" i="17"/>
  <c r="F2259" i="17"/>
  <c r="G1231" i="17"/>
  <c r="F1587" i="17"/>
  <c r="E1125" i="17"/>
  <c r="D216" i="3" s="1"/>
  <c r="E1141" i="17"/>
  <c r="D220" i="3" s="1"/>
  <c r="G735" i="17"/>
  <c r="F2215" i="17"/>
  <c r="F2217" i="17" s="1"/>
  <c r="G1187" i="17"/>
  <c r="F720" i="17"/>
  <c r="F721" i="17" s="1"/>
  <c r="E115" i="3" s="1"/>
  <c r="F1116" i="17"/>
  <c r="G2354" i="17"/>
  <c r="G2095" i="17"/>
  <c r="E908" i="17"/>
  <c r="F983" i="17"/>
  <c r="E2011" i="17"/>
  <c r="E2013" i="17" s="1"/>
  <c r="E673" i="17"/>
  <c r="D103" i="3" s="1"/>
  <c r="E477" i="17"/>
  <c r="D54" i="3" s="1"/>
  <c r="F1807" i="17"/>
  <c r="H619" i="17"/>
  <c r="H1647" i="17" s="1"/>
  <c r="E1169" i="17"/>
  <c r="D227" i="3" s="1"/>
  <c r="G1939" i="17"/>
  <c r="G1941" i="17" s="1"/>
  <c r="H911" i="17"/>
  <c r="H1939" i="17" s="1"/>
  <c r="H1941" i="17" s="1"/>
  <c r="E449" i="17"/>
  <c r="D47" i="3" s="1"/>
  <c r="E841" i="17"/>
  <c r="D145" i="3" s="1"/>
  <c r="E788" i="17"/>
  <c r="E517" i="17"/>
  <c r="D64" i="3" s="1"/>
  <c r="E828" i="17"/>
  <c r="E829" i="17" s="1"/>
  <c r="D142" i="3" s="1"/>
  <c r="G375" i="17"/>
  <c r="E2469" i="17"/>
  <c r="E2363" i="17" s="1"/>
  <c r="D45" i="4" s="1"/>
  <c r="E31" i="11" s="1"/>
  <c r="F1655" i="17"/>
  <c r="F1657" i="17" s="1"/>
  <c r="H515" i="17"/>
  <c r="H1543" i="17" s="1"/>
  <c r="G1543" i="17"/>
  <c r="F1469" i="17"/>
  <c r="E1012" i="21"/>
  <c r="E912" i="21"/>
  <c r="G371" i="17"/>
  <c r="F1731" i="17"/>
  <c r="E925" i="17"/>
  <c r="D166" i="3" s="1"/>
  <c r="H1123" i="17"/>
  <c r="H2151" i="17" s="1"/>
  <c r="E295" i="17"/>
  <c r="F295" i="17" s="1"/>
  <c r="G295" i="17" s="1"/>
  <c r="F999" i="17"/>
  <c r="G999" i="17" s="1"/>
  <c r="F2305" i="17"/>
  <c r="D993" i="17"/>
  <c r="C183" i="3" s="1"/>
  <c r="E992" i="17"/>
  <c r="E90" i="7"/>
  <c r="G399" i="17"/>
  <c r="H399" i="17" s="1"/>
  <c r="H1427" i="17" s="1"/>
  <c r="F2219" i="17"/>
  <c r="F2221" i="17" s="1"/>
  <c r="E761" i="17"/>
  <c r="D125" i="3" s="1"/>
  <c r="G1223" i="17"/>
  <c r="G2251" i="17" s="1"/>
  <c r="F1753" i="17"/>
  <c r="G755" i="17"/>
  <c r="H755" i="17" s="1"/>
  <c r="H1783" i="17" s="1"/>
  <c r="G743" i="17"/>
  <c r="G595" i="17"/>
  <c r="F1623" i="17"/>
  <c r="G2023" i="17"/>
  <c r="G1959" i="17"/>
  <c r="F1417" i="17"/>
  <c r="F1893" i="17"/>
  <c r="G2239" i="17"/>
  <c r="F2023" i="17"/>
  <c r="F2239" i="17"/>
  <c r="G491" i="17"/>
  <c r="F1519" i="17"/>
  <c r="G895" i="17"/>
  <c r="G1923" i="17" s="1"/>
  <c r="G827" i="17"/>
  <c r="F1855" i="17"/>
  <c r="F1879" i="17"/>
  <c r="F683" i="17"/>
  <c r="G683" i="17" s="1"/>
  <c r="G583" i="17"/>
  <c r="F1611" i="17"/>
  <c r="E2043" i="17"/>
  <c r="E2045" i="17" s="1"/>
  <c r="F1015" i="17"/>
  <c r="F1973" i="17"/>
  <c r="F2267" i="17"/>
  <c r="G1239" i="17"/>
  <c r="F1477" i="17"/>
  <c r="F2181" i="17"/>
  <c r="E689" i="17"/>
  <c r="D107" i="3" s="1"/>
  <c r="G459" i="17"/>
  <c r="F1487" i="17"/>
  <c r="F1489" i="17" s="1"/>
  <c r="E353" i="17"/>
  <c r="D23" i="3" s="1"/>
  <c r="E1153" i="17"/>
  <c r="D223" i="3" s="1"/>
  <c r="E780" i="17"/>
  <c r="E852" i="17"/>
  <c r="G1167" i="17"/>
  <c r="F2195" i="17"/>
  <c r="E705" i="17"/>
  <c r="D111" i="3" s="1"/>
  <c r="G1699" i="17"/>
  <c r="F1849" i="17"/>
  <c r="D297" i="17"/>
  <c r="C9" i="3" s="1"/>
  <c r="F1605" i="17"/>
  <c r="F1913" i="17"/>
  <c r="G1247" i="17"/>
  <c r="H1247" i="17" s="1"/>
  <c r="H2275" i="17" s="1"/>
  <c r="D857" i="17"/>
  <c r="C149" i="3" s="1"/>
  <c r="E856" i="17"/>
  <c r="F1503" i="17"/>
  <c r="F1505" i="17" s="1"/>
  <c r="G475" i="17"/>
  <c r="D433" i="17"/>
  <c r="C43" i="3" s="1"/>
  <c r="E432" i="17"/>
  <c r="G979" i="17"/>
  <c r="G2007" i="17" s="1"/>
  <c r="F2067" i="17"/>
  <c r="G2325" i="17"/>
  <c r="F843" i="17"/>
  <c r="E1871" i="17"/>
  <c r="E1873" i="17" s="1"/>
  <c r="G747" i="17"/>
  <c r="F1775" i="17"/>
  <c r="F1617" i="17"/>
  <c r="E31" i="4"/>
  <c r="G2067" i="17"/>
  <c r="F1443" i="17"/>
  <c r="F1445" i="17" s="1"/>
  <c r="F1383" i="17"/>
  <c r="F1385" i="17" s="1"/>
  <c r="G355" i="17"/>
  <c r="D1205" i="17"/>
  <c r="C236" i="3" s="1"/>
  <c r="E1204" i="17"/>
  <c r="G783" i="17"/>
  <c r="F1811" i="17"/>
  <c r="G1987" i="17"/>
  <c r="H959" i="17"/>
  <c r="H1987" i="17" s="1"/>
  <c r="F1959" i="17"/>
  <c r="F1961" i="17" s="1"/>
  <c r="F1981" i="17"/>
  <c r="F1845" i="17"/>
  <c r="H703" i="17"/>
  <c r="H1731" i="17" s="1"/>
  <c r="G1731" i="17"/>
  <c r="G2348" i="17"/>
  <c r="E16" i="4"/>
  <c r="G855" i="17"/>
  <c r="G1883" i="17" s="1"/>
  <c r="F2099" i="17"/>
  <c r="F2101" i="17" s="1"/>
  <c r="G1071" i="17"/>
  <c r="D693" i="17"/>
  <c r="C108" i="3" s="1"/>
  <c r="E692" i="17"/>
  <c r="E1639" i="17"/>
  <c r="E1641" i="17" s="1"/>
  <c r="F611" i="17"/>
  <c r="F955" i="17"/>
  <c r="E1983" i="17"/>
  <c r="E1985" i="17" s="1"/>
  <c r="D613" i="17"/>
  <c r="C88" i="3" s="1"/>
  <c r="E612" i="17"/>
  <c r="D609" i="17"/>
  <c r="C87" i="3" s="1"/>
  <c r="E608" i="17"/>
  <c r="D957" i="17"/>
  <c r="C174" i="3" s="1"/>
  <c r="E956" i="17"/>
  <c r="F2135" i="17"/>
  <c r="G1107" i="17"/>
  <c r="G887" i="17"/>
  <c r="F1915" i="17"/>
  <c r="G2041" i="17"/>
  <c r="F2469" i="17"/>
  <c r="F20" i="12" s="1"/>
  <c r="H1243" i="17"/>
  <c r="H2271" i="17" s="1"/>
  <c r="G2271" i="17"/>
  <c r="G1337" i="17"/>
  <c r="E561" i="17"/>
  <c r="D75" i="3" s="1"/>
  <c r="G1656" i="17"/>
  <c r="G2344" i="17"/>
  <c r="F29" i="4" s="1"/>
  <c r="F1861" i="17"/>
  <c r="G991" i="17"/>
  <c r="H991" i="17" s="1"/>
  <c r="H2019" i="17" s="1"/>
  <c r="G1179" i="17"/>
  <c r="F2207" i="17"/>
  <c r="E1144" i="17"/>
  <c r="F1899" i="17"/>
  <c r="F1901" i="17" s="1"/>
  <c r="G871" i="17"/>
  <c r="E40" i="4"/>
  <c r="E1511" i="17"/>
  <c r="E1513" i="17" s="1"/>
  <c r="F483" i="17"/>
  <c r="F2123" i="17"/>
  <c r="F2125" i="17" s="1"/>
  <c r="G1095" i="17"/>
  <c r="H631" i="17"/>
  <c r="H1659" i="17" s="1"/>
  <c r="G1659" i="17"/>
  <c r="D485" i="17"/>
  <c r="C56" i="3" s="1"/>
  <c r="E484" i="17"/>
  <c r="G419" i="17"/>
  <c r="F1447" i="17"/>
  <c r="F1449" i="17" s="1"/>
  <c r="G1419" i="17"/>
  <c r="H391" i="17"/>
  <c r="H1419" i="17" s="1"/>
  <c r="D317" i="17"/>
  <c r="C14" i="3" s="1"/>
  <c r="E316" i="17"/>
  <c r="E1703" i="17"/>
  <c r="E1705" i="17" s="1"/>
  <c r="F675" i="17"/>
  <c r="F547" i="17"/>
  <c r="E1575" i="17"/>
  <c r="E1577" i="17" s="1"/>
  <c r="G2350" i="17"/>
  <c r="F35" i="4" s="1"/>
  <c r="G467" i="17"/>
  <c r="F1495" i="17"/>
  <c r="F1497" i="17" s="1"/>
  <c r="D549" i="17"/>
  <c r="C72" i="3" s="1"/>
  <c r="E548" i="17"/>
  <c r="D677" i="17"/>
  <c r="C104" i="3" s="1"/>
  <c r="E676" i="17"/>
  <c r="E977" i="17"/>
  <c r="D179" i="3" s="1"/>
  <c r="F1159" i="17"/>
  <c r="E2187" i="17"/>
  <c r="E2189" i="17" s="1"/>
  <c r="D393" i="17"/>
  <c r="C33" i="3" s="1"/>
  <c r="E392" i="17"/>
  <c r="D1161" i="17"/>
  <c r="C225" i="3" s="1"/>
  <c r="E1160" i="17"/>
  <c r="D741" i="17"/>
  <c r="C120" i="3" s="1"/>
  <c r="E740" i="17"/>
  <c r="G1603" i="17"/>
  <c r="H575" i="17"/>
  <c r="H1603" i="17" s="1"/>
  <c r="E1999" i="17"/>
  <c r="E2001" i="17" s="1"/>
  <c r="F971" i="17"/>
  <c r="F867" i="17"/>
  <c r="E1895" i="17"/>
  <c r="E1897" i="17" s="1"/>
  <c r="E1571" i="17"/>
  <c r="E1573" i="17" s="1"/>
  <c r="F543" i="17"/>
  <c r="H831" i="17"/>
  <c r="H1859" i="17" s="1"/>
  <c r="G1859" i="17"/>
  <c r="D973" i="17"/>
  <c r="C178" i="3" s="1"/>
  <c r="E972" i="17"/>
  <c r="E1963" i="17"/>
  <c r="E1965" i="17" s="1"/>
  <c r="F935" i="17"/>
  <c r="E1539" i="17"/>
  <c r="E1541" i="17" s="1"/>
  <c r="F511" i="17"/>
  <c r="D1121" i="17"/>
  <c r="C215" i="3" s="1"/>
  <c r="E1120" i="17"/>
  <c r="D545" i="17"/>
  <c r="C71" i="3" s="1"/>
  <c r="E544" i="17"/>
  <c r="E1339" i="17"/>
  <c r="E1341" i="17" s="1"/>
  <c r="F311" i="17"/>
  <c r="D937" i="17"/>
  <c r="C169" i="3" s="1"/>
  <c r="E936" i="17"/>
  <c r="D869" i="17"/>
  <c r="C152" i="3" s="1"/>
  <c r="E868" i="17"/>
  <c r="D513" i="17"/>
  <c r="C63" i="3" s="1"/>
  <c r="E512" i="17"/>
  <c r="E1631" i="17"/>
  <c r="E1633" i="17" s="1"/>
  <c r="F603" i="17"/>
  <c r="E2051" i="17"/>
  <c r="E2053" i="17" s="1"/>
  <c r="F1023" i="17"/>
  <c r="E2091" i="17"/>
  <c r="E2093" i="17" s="1"/>
  <c r="F1063" i="17"/>
  <c r="G1271" i="17"/>
  <c r="F2299" i="17"/>
  <c r="D313" i="17"/>
  <c r="C13" i="3" s="1"/>
  <c r="E312" i="17"/>
  <c r="E1671" i="17"/>
  <c r="E1673" i="17" s="1"/>
  <c r="F643" i="17"/>
  <c r="D1265" i="17"/>
  <c r="C251" i="3" s="1"/>
  <c r="E1264" i="17"/>
  <c r="F1035" i="17"/>
  <c r="E2063" i="17"/>
  <c r="E2065" i="17" s="1"/>
  <c r="D1025" i="17"/>
  <c r="C191" i="3" s="1"/>
  <c r="E1024" i="17"/>
  <c r="D1065" i="17"/>
  <c r="C201" i="3" s="1"/>
  <c r="E1064" i="17"/>
  <c r="F1147" i="17"/>
  <c r="E2175" i="17"/>
  <c r="E2177" i="17" s="1"/>
  <c r="D645" i="17"/>
  <c r="C96" i="3" s="1"/>
  <c r="E644" i="17"/>
  <c r="F1263" i="17"/>
  <c r="E2291" i="17"/>
  <c r="E2293" i="17" s="1"/>
  <c r="D1037" i="17"/>
  <c r="C194" i="3" s="1"/>
  <c r="E1036" i="17"/>
  <c r="D605" i="17"/>
  <c r="C86" i="3" s="1"/>
  <c r="E604" i="17"/>
  <c r="E1791" i="17"/>
  <c r="E1793" i="17" s="1"/>
  <c r="F763" i="17"/>
  <c r="F1367" i="17"/>
  <c r="G339" i="17"/>
  <c r="E1411" i="17"/>
  <c r="E1413" i="17" s="1"/>
  <c r="F383" i="17"/>
  <c r="G731" i="17"/>
  <c r="F1759" i="17"/>
  <c r="D765" i="17"/>
  <c r="C126" i="3" s="1"/>
  <c r="E764" i="17"/>
  <c r="F38" i="4"/>
  <c r="F22" i="4"/>
  <c r="G1523" i="17"/>
  <c r="F1785" i="17"/>
  <c r="D385" i="17"/>
  <c r="C31" i="3" s="1"/>
  <c r="E384" i="17"/>
  <c r="E1667" i="17"/>
  <c r="E1669" i="17" s="1"/>
  <c r="F639" i="17"/>
  <c r="G1443" i="17"/>
  <c r="H415" i="17"/>
  <c r="H1443" i="17" s="1"/>
  <c r="E1839" i="17"/>
  <c r="E1841" i="17" s="1"/>
  <c r="F811" i="17"/>
  <c r="E34" i="4"/>
  <c r="F1719" i="17"/>
  <c r="F1721" i="17" s="1"/>
  <c r="G691" i="17"/>
  <c r="E1787" i="17"/>
  <c r="E1789" i="17" s="1"/>
  <c r="F759" i="17"/>
  <c r="F761" i="17" s="1"/>
  <c r="E125" i="3" s="1"/>
  <c r="E2147" i="17"/>
  <c r="E2149" i="17" s="1"/>
  <c r="F1119" i="17"/>
  <c r="D401" i="17"/>
  <c r="C35" i="3" s="1"/>
  <c r="E400" i="17"/>
  <c r="D813" i="17"/>
  <c r="C138" i="3" s="1"/>
  <c r="E812" i="17"/>
  <c r="D1325" i="17"/>
  <c r="E1323" i="17"/>
  <c r="E1735" i="17"/>
  <c r="E1737" i="17" s="1"/>
  <c r="F707" i="17"/>
  <c r="E1359" i="17"/>
  <c r="E1361" i="17" s="1"/>
  <c r="F331" i="17"/>
  <c r="H815" i="17"/>
  <c r="H1843" i="17" s="1"/>
  <c r="G1843" i="17"/>
  <c r="H723" i="17"/>
  <c r="H1751" i="17" s="1"/>
  <c r="G1751" i="17"/>
  <c r="F679" i="17"/>
  <c r="E1707" i="17"/>
  <c r="E1709" i="17" s="1"/>
  <c r="G1807" i="17"/>
  <c r="H779" i="17"/>
  <c r="H1807" i="17" s="1"/>
  <c r="G2115" i="17"/>
  <c r="H1087" i="17"/>
  <c r="H2115" i="17" s="1"/>
  <c r="F1767" i="17"/>
  <c r="G739" i="17"/>
  <c r="E436" i="17"/>
  <c r="D437" i="17"/>
  <c r="C44" i="3" s="1"/>
  <c r="G607" i="17"/>
  <c r="F1635" i="17"/>
  <c r="F1637" i="17" s="1"/>
  <c r="E36" i="4"/>
  <c r="G2356" i="17"/>
  <c r="F41" i="4" s="1"/>
  <c r="G1448" i="17"/>
  <c r="H1448" i="17" s="1"/>
  <c r="E1943" i="17"/>
  <c r="E1945" i="17" s="1"/>
  <c r="F915" i="17"/>
  <c r="H447" i="17"/>
  <c r="H1475" i="17" s="1"/>
  <c r="G1475" i="17"/>
  <c r="G1619" i="17"/>
  <c r="H591" i="17"/>
  <c r="H1619" i="17" s="1"/>
  <c r="H819" i="17"/>
  <c r="H1847" i="17" s="1"/>
  <c r="G1847" i="17"/>
  <c r="G1351" i="17"/>
  <c r="H323" i="17"/>
  <c r="H1351" i="17" s="1"/>
  <c r="H1191" i="17"/>
  <c r="H2219" i="17" s="1"/>
  <c r="G2219" i="17"/>
  <c r="E17" i="4"/>
  <c r="G2328" i="17"/>
  <c r="H1784" i="17"/>
  <c r="H775" i="17"/>
  <c r="H1803" i="17" s="1"/>
  <c r="G1803" i="17"/>
  <c r="D917" i="17"/>
  <c r="C164" i="3" s="1"/>
  <c r="E916" i="17"/>
  <c r="F567" i="17"/>
  <c r="E1595" i="17"/>
  <c r="E1597" i="17" s="1"/>
  <c r="D681" i="17"/>
  <c r="C105" i="3" s="1"/>
  <c r="E680" i="17"/>
  <c r="G2303" i="17"/>
  <c r="H1275" i="17"/>
  <c r="H2303" i="17" s="1"/>
  <c r="F987" i="17"/>
  <c r="E2015" i="17"/>
  <c r="E2017" i="17" s="1"/>
  <c r="F903" i="17"/>
  <c r="E1931" i="17"/>
  <c r="E1933" i="17" s="1"/>
  <c r="G1704" i="17"/>
  <c r="H1704" i="17" s="1"/>
  <c r="H439" i="17"/>
  <c r="H1467" i="17" s="1"/>
  <c r="G1467" i="17"/>
  <c r="G1469" i="17" s="1"/>
  <c r="F2231" i="17"/>
  <c r="G1203" i="17"/>
  <c r="H651" i="17"/>
  <c r="H1679" i="17" s="1"/>
  <c r="G1679" i="17"/>
  <c r="F711" i="17"/>
  <c r="E1739" i="17"/>
  <c r="E1741" i="17" s="1"/>
  <c r="D569" i="17"/>
  <c r="C77" i="3" s="1"/>
  <c r="E568" i="17"/>
  <c r="F1687" i="17"/>
  <c r="G659" i="17"/>
  <c r="E1827" i="17"/>
  <c r="E1829" i="17" s="1"/>
  <c r="F799" i="17"/>
  <c r="F801" i="17" s="1"/>
  <c r="E135" i="3" s="1"/>
  <c r="G1531" i="17"/>
  <c r="H503" i="17"/>
  <c r="H1531" i="17" s="1"/>
  <c r="D989" i="17"/>
  <c r="C182" i="3" s="1"/>
  <c r="E988" i="17"/>
  <c r="G1912" i="17"/>
  <c r="H1912" i="17" s="1"/>
  <c r="G2247" i="17"/>
  <c r="H1219" i="17"/>
  <c r="H2247" i="17" s="1"/>
  <c r="D713" i="17"/>
  <c r="C113" i="3" s="1"/>
  <c r="E712" i="17"/>
  <c r="H919" i="17"/>
  <c r="H1947" i="17" s="1"/>
  <c r="G1947" i="17"/>
  <c r="G1949" i="17" s="1"/>
  <c r="G2332" i="17"/>
  <c r="E21" i="4"/>
  <c r="G2107" i="17"/>
  <c r="H1079" i="17"/>
  <c r="H2107" i="17" s="1"/>
  <c r="D905" i="17"/>
  <c r="C161" i="3" s="1"/>
  <c r="E904" i="17"/>
  <c r="D10" i="4"/>
  <c r="H2363" i="17"/>
  <c r="G45" i="4" s="1"/>
  <c r="H31" i="11" s="1"/>
  <c r="H963" i="17"/>
  <c r="H1991" i="17" s="1"/>
  <c r="G1991" i="17"/>
  <c r="F823" i="17"/>
  <c r="E1851" i="17"/>
  <c r="E1853" i="17" s="1"/>
  <c r="F1347" i="17"/>
  <c r="G319" i="17"/>
  <c r="F1479" i="17"/>
  <c r="F1481" i="17" s="1"/>
  <c r="G451" i="17"/>
  <c r="F1055" i="17"/>
  <c r="E2083" i="17"/>
  <c r="E2085" i="17" s="1"/>
  <c r="H883" i="17"/>
  <c r="H1911" i="17" s="1"/>
  <c r="G1911" i="17"/>
  <c r="G1403" i="17"/>
  <c r="H375" i="17"/>
  <c r="H1403" i="17" s="1"/>
  <c r="G1207" i="17"/>
  <c r="F2235" i="17"/>
  <c r="F2237" i="17" s="1"/>
  <c r="G1655" i="17"/>
  <c r="H627" i="17"/>
  <c r="H1655" i="17" s="1"/>
  <c r="E1483" i="17"/>
  <c r="E1485" i="17" s="1"/>
  <c r="F455" i="17"/>
  <c r="D825" i="17"/>
  <c r="C141" i="3" s="1"/>
  <c r="E824" i="17"/>
  <c r="G343" i="17"/>
  <c r="F1371" i="17"/>
  <c r="G1587" i="17"/>
  <c r="H559" i="17"/>
  <c r="H1587" i="17" s="1"/>
  <c r="D1057" i="17"/>
  <c r="C199" i="3" s="1"/>
  <c r="E1056" i="17"/>
  <c r="H947" i="17"/>
  <c r="H1975" i="17" s="1"/>
  <c r="G1975" i="17"/>
  <c r="H951" i="17"/>
  <c r="H1979" i="17" s="1"/>
  <c r="G1979" i="17"/>
  <c r="F479" i="17"/>
  <c r="E1507" i="17"/>
  <c r="E1509" i="17" s="1"/>
  <c r="E752" i="17"/>
  <c r="E20" i="4"/>
  <c r="G2331" i="17"/>
  <c r="F2155" i="17"/>
  <c r="F2157" i="17" s="1"/>
  <c r="G1127" i="17"/>
  <c r="D457" i="17"/>
  <c r="C49" i="3" s="1"/>
  <c r="E456" i="17"/>
  <c r="D333" i="17"/>
  <c r="C18" i="3" s="1"/>
  <c r="E332" i="17"/>
  <c r="H587" i="17"/>
  <c r="H1615" i="17" s="1"/>
  <c r="H1617" i="17" s="1"/>
  <c r="G1615" i="17"/>
  <c r="G1617" i="17" s="1"/>
  <c r="G787" i="17"/>
  <c r="F1815" i="17"/>
  <c r="H1175" i="17"/>
  <c r="H2203" i="17" s="1"/>
  <c r="G2203" i="17"/>
  <c r="G2103" i="17"/>
  <c r="H1075" i="17"/>
  <c r="H2103" i="17" s="1"/>
  <c r="F1747" i="17"/>
  <c r="G719" i="17"/>
  <c r="E1463" i="17"/>
  <c r="E1465" i="17" s="1"/>
  <c r="F435" i="17"/>
  <c r="D481" i="17"/>
  <c r="C55" i="3" s="1"/>
  <c r="E480" i="17"/>
  <c r="E44" i="4"/>
  <c r="G1980" i="17"/>
  <c r="H1980" i="17" s="1"/>
  <c r="F2041" i="17"/>
  <c r="D901" i="17"/>
  <c r="C160" i="3" s="1"/>
  <c r="E900" i="17"/>
  <c r="G1143" i="17"/>
  <c r="F2171" i="17"/>
  <c r="F2173" i="17" s="1"/>
  <c r="D405" i="17"/>
  <c r="C36" i="3" s="1"/>
  <c r="E404" i="17"/>
  <c r="G1027" i="17"/>
  <c r="F2055" i="17"/>
  <c r="F1031" i="17"/>
  <c r="E2059" i="17"/>
  <c r="E2061" i="17" s="1"/>
  <c r="F695" i="17"/>
  <c r="E1723" i="17"/>
  <c r="E1725" i="17" s="1"/>
  <c r="F795" i="17"/>
  <c r="E1823" i="17"/>
  <c r="E1825" i="17" s="1"/>
  <c r="D521" i="17"/>
  <c r="C65" i="3" s="1"/>
  <c r="E520" i="17"/>
  <c r="D533" i="17"/>
  <c r="C68" i="3" s="1"/>
  <c r="E532" i="17"/>
  <c r="D1061" i="17"/>
  <c r="C200" i="3" s="1"/>
  <c r="E1060" i="17"/>
  <c r="G1672" i="17"/>
  <c r="H1672" i="17" s="1"/>
  <c r="E30" i="4"/>
  <c r="F551" i="17"/>
  <c r="E1579" i="17"/>
  <c r="E1581" i="17" s="1"/>
  <c r="G1879" i="17"/>
  <c r="H851" i="17"/>
  <c r="H1879" i="17" s="1"/>
  <c r="F771" i="17"/>
  <c r="F773" i="17" s="1"/>
  <c r="E128" i="3" s="1"/>
  <c r="E1799" i="17"/>
  <c r="E1801" i="17" s="1"/>
  <c r="G308" i="17"/>
  <c r="F309" i="17"/>
  <c r="E12" i="3" s="1"/>
  <c r="D501" i="17"/>
  <c r="C60" i="3" s="1"/>
  <c r="E500" i="17"/>
  <c r="G599" i="17"/>
  <c r="F1627" i="17"/>
  <c r="F1629" i="17" s="1"/>
  <c r="F1135" i="17"/>
  <c r="E2163" i="17"/>
  <c r="E2165" i="17" s="1"/>
  <c r="F727" i="17"/>
  <c r="E1755" i="17"/>
  <c r="E1757" i="17" s="1"/>
  <c r="F635" i="17"/>
  <c r="E1663" i="17"/>
  <c r="E1665" i="17" s="1"/>
  <c r="D969" i="17"/>
  <c r="C177" i="3" s="1"/>
  <c r="E968" i="17"/>
  <c r="E1515" i="17"/>
  <c r="E1517" i="17" s="1"/>
  <c r="F487" i="17"/>
  <c r="E1951" i="17"/>
  <c r="E1953" i="17" s="1"/>
  <c r="F923" i="17"/>
  <c r="F925" i="17" s="1"/>
  <c r="E166" i="3" s="1"/>
  <c r="F1779" i="17"/>
  <c r="F1781" i="17" s="1"/>
  <c r="G751" i="17"/>
  <c r="F875" i="17"/>
  <c r="E1903" i="17"/>
  <c r="E1905" i="17" s="1"/>
  <c r="F891" i="17"/>
  <c r="E1919" i="17"/>
  <c r="E1921" i="17" s="1"/>
  <c r="G2079" i="17"/>
  <c r="H1051" i="17"/>
  <c r="H2079" i="17" s="1"/>
  <c r="G1935" i="17"/>
  <c r="H907" i="17"/>
  <c r="H1935" i="17" s="1"/>
  <c r="F579" i="17"/>
  <c r="E1607" i="17"/>
  <c r="E1609" i="17" s="1"/>
  <c r="D1033" i="17"/>
  <c r="C193" i="3" s="1"/>
  <c r="E1032" i="17"/>
  <c r="D729" i="17"/>
  <c r="C117" i="3" s="1"/>
  <c r="E728" i="17"/>
  <c r="D637" i="17"/>
  <c r="C94" i="3" s="1"/>
  <c r="E636" i="17"/>
  <c r="E2139" i="17"/>
  <c r="E2141" i="17" s="1"/>
  <c r="F1111" i="17"/>
  <c r="D697" i="17"/>
  <c r="C109" i="3" s="1"/>
  <c r="E696" i="17"/>
  <c r="D797" i="17"/>
  <c r="C134" i="3" s="1"/>
  <c r="E796" i="17"/>
  <c r="D489" i="17"/>
  <c r="C57" i="3" s="1"/>
  <c r="E488" i="17"/>
  <c r="G2326" i="17"/>
  <c r="E15" i="4"/>
  <c r="D553" i="17"/>
  <c r="C73" i="3" s="1"/>
  <c r="E552" i="17"/>
  <c r="H735" i="17"/>
  <c r="H1763" i="17" s="1"/>
  <c r="G1763" i="17"/>
  <c r="D1137" i="17"/>
  <c r="C219" i="3" s="1"/>
  <c r="E1136" i="17"/>
  <c r="E2075" i="17"/>
  <c r="E2077" i="17" s="1"/>
  <c r="F1047" i="17"/>
  <c r="H835" i="17"/>
  <c r="H1863" i="17" s="1"/>
  <c r="G1863" i="17"/>
  <c r="E2047" i="17"/>
  <c r="E2049" i="17" s="1"/>
  <c r="F1019" i="17"/>
  <c r="D1185" i="17"/>
  <c r="C231" i="3" s="1"/>
  <c r="E1184" i="17"/>
  <c r="D877" i="17"/>
  <c r="C154" i="3" s="1"/>
  <c r="E876" i="17"/>
  <c r="F1003" i="17"/>
  <c r="E2031" i="17"/>
  <c r="E2033" i="17" s="1"/>
  <c r="D941" i="17"/>
  <c r="C170" i="3" s="1"/>
  <c r="E940" i="17"/>
  <c r="G1083" i="17"/>
  <c r="F2111" i="17"/>
  <c r="E1499" i="17"/>
  <c r="E1501" i="17" s="1"/>
  <c r="F471" i="17"/>
  <c r="D581" i="17"/>
  <c r="C80" i="3" s="1"/>
  <c r="E580" i="17"/>
  <c r="F687" i="17"/>
  <c r="F689" i="17" s="1"/>
  <c r="E107" i="3" s="1"/>
  <c r="E1715" i="17"/>
  <c r="E1717" i="17" s="1"/>
  <c r="F1379" i="17"/>
  <c r="F1381" i="17" s="1"/>
  <c r="G351" i="17"/>
  <c r="F1267" i="17"/>
  <c r="E2295" i="17"/>
  <c r="E2297" i="17" s="1"/>
  <c r="D1113" i="17"/>
  <c r="C213" i="3" s="1"/>
  <c r="E1112" i="17"/>
  <c r="F1183" i="17"/>
  <c r="E2211" i="17"/>
  <c r="E2213" i="17" s="1"/>
  <c r="F571" i="17"/>
  <c r="E1599" i="17"/>
  <c r="E1601" i="17" s="1"/>
  <c r="F839" i="17"/>
  <c r="F841" i="17" s="1"/>
  <c r="E145" i="3" s="1"/>
  <c r="E1867" i="17"/>
  <c r="E1869" i="17" s="1"/>
  <c r="F423" i="17"/>
  <c r="E1451" i="17"/>
  <c r="E1453" i="17" s="1"/>
  <c r="F939" i="17"/>
  <c r="E1967" i="17"/>
  <c r="E1969" i="17" s="1"/>
  <c r="F715" i="17"/>
  <c r="E1743" i="17"/>
  <c r="E1745" i="17" s="1"/>
  <c r="D473" i="17"/>
  <c r="C53" i="3" s="1"/>
  <c r="E472" i="17"/>
  <c r="D1049" i="17"/>
  <c r="C197" i="3" s="1"/>
  <c r="E1048" i="17"/>
  <c r="F379" i="17"/>
  <c r="E1407" i="17"/>
  <c r="E1409" i="17" s="1"/>
  <c r="D1269" i="17"/>
  <c r="C252" i="3" s="1"/>
  <c r="E1268" i="17"/>
  <c r="F655" i="17"/>
  <c r="E1683" i="17"/>
  <c r="E1685" i="17" s="1"/>
  <c r="F667" i="17"/>
  <c r="E1695" i="17"/>
  <c r="E1697" i="17" s="1"/>
  <c r="E12" i="4"/>
  <c r="F2336" i="17"/>
  <c r="G2323" i="17"/>
  <c r="D1021" i="17"/>
  <c r="C190" i="3" s="1"/>
  <c r="E1020" i="17"/>
  <c r="D425" i="17"/>
  <c r="C41" i="3" s="1"/>
  <c r="E424" i="17"/>
  <c r="D1005" i="17"/>
  <c r="C186" i="3" s="1"/>
  <c r="E1004" i="17"/>
  <c r="E1431" i="17"/>
  <c r="E1433" i="17" s="1"/>
  <c r="F403" i="17"/>
  <c r="H539" i="17"/>
  <c r="H1567" i="17" s="1"/>
  <c r="G1567" i="17"/>
  <c r="F23" i="4"/>
  <c r="H2334" i="17"/>
  <c r="G23" i="4" s="1"/>
  <c r="F1171" i="17"/>
  <c r="E2199" i="17"/>
  <c r="E2201" i="17" s="1"/>
  <c r="G2243" i="17"/>
  <c r="H1215" i="17"/>
  <c r="H2243" i="17" s="1"/>
  <c r="D381" i="17"/>
  <c r="C30" i="3" s="1"/>
  <c r="E380" i="17"/>
  <c r="D657" i="17"/>
  <c r="C99" i="3" s="1"/>
  <c r="E656" i="17"/>
  <c r="F2119" i="17"/>
  <c r="G1091" i="17"/>
  <c r="F519" i="17"/>
  <c r="E1547" i="17"/>
  <c r="E1549" i="17" s="1"/>
  <c r="E1559" i="17"/>
  <c r="E1561" i="17" s="1"/>
  <c r="F531" i="17"/>
  <c r="D349" i="17"/>
  <c r="C22" i="3" s="1"/>
  <c r="E348" i="17"/>
  <c r="D573" i="17"/>
  <c r="C78" i="3" s="1"/>
  <c r="E572" i="17"/>
  <c r="E2087" i="17"/>
  <c r="E2089" i="17" s="1"/>
  <c r="F1059" i="17"/>
  <c r="G1848" i="17"/>
  <c r="H1848" i="17" s="1"/>
  <c r="F899" i="17"/>
  <c r="E1927" i="17"/>
  <c r="E1929" i="17" s="1"/>
  <c r="D717" i="17"/>
  <c r="C114" i="3" s="1"/>
  <c r="E716" i="17"/>
  <c r="F499" i="17"/>
  <c r="E1527" i="17"/>
  <c r="E1529" i="17" s="1"/>
  <c r="D1173" i="17"/>
  <c r="C228" i="3" s="1"/>
  <c r="E1172" i="17"/>
  <c r="F1343" i="17"/>
  <c r="F1345" i="17" s="1"/>
  <c r="G315" i="17"/>
  <c r="G2263" i="17"/>
  <c r="H1235" i="17"/>
  <c r="H2263" i="17" s="1"/>
  <c r="E1995" i="17"/>
  <c r="E1997" i="17" s="1"/>
  <c r="F967" i="17"/>
  <c r="D669" i="17"/>
  <c r="C102" i="3" s="1"/>
  <c r="E668" i="17"/>
  <c r="H431" i="17"/>
  <c r="H1459" i="17" s="1"/>
  <c r="H1461" i="17" s="1"/>
  <c r="G1459" i="17"/>
  <c r="G1461" i="17" s="1"/>
  <c r="E1375" i="17"/>
  <c r="E1377" i="17" s="1"/>
  <c r="F347" i="17"/>
  <c r="D2469" i="17"/>
  <c r="D893" i="17"/>
  <c r="C158" i="3" s="1"/>
  <c r="E892" i="17"/>
  <c r="F1099" i="17"/>
  <c r="E2127" i="17"/>
  <c r="E2129" i="17" s="1"/>
  <c r="D1157" i="17"/>
  <c r="C224" i="3" s="1"/>
  <c r="E1156" i="17"/>
  <c r="E1819" i="17"/>
  <c r="E1821" i="17" s="1"/>
  <c r="F791" i="17"/>
  <c r="F2361" i="17"/>
  <c r="G1608" i="17"/>
  <c r="H1608" i="17" s="1"/>
  <c r="G1972" i="17"/>
  <c r="H1972" i="17" s="1"/>
  <c r="H1973" i="17" s="1"/>
  <c r="D525" i="17"/>
  <c r="C66" i="3" s="1"/>
  <c r="E524" i="17"/>
  <c r="D1197" i="17"/>
  <c r="C234" i="3" s="1"/>
  <c r="E1196" i="17"/>
  <c r="F1279" i="17"/>
  <c r="E2307" i="17"/>
  <c r="E2309" i="17" s="1"/>
  <c r="D1101" i="17"/>
  <c r="C210" i="3" s="1"/>
  <c r="E1100" i="17"/>
  <c r="D793" i="17"/>
  <c r="C133" i="3" s="1"/>
  <c r="E792" i="17"/>
  <c r="G1844" i="17"/>
  <c r="H1844" i="17" s="1"/>
  <c r="E1691" i="17"/>
  <c r="E1693" i="17" s="1"/>
  <c r="F663" i="17"/>
  <c r="F1251" i="17"/>
  <c r="E2279" i="17"/>
  <c r="E2281" i="17" s="1"/>
  <c r="H427" i="17"/>
  <c r="H1455" i="17" s="1"/>
  <c r="G1455" i="17"/>
  <c r="B1327" i="17"/>
  <c r="B10" i="3"/>
  <c r="B276" i="3" s="1"/>
  <c r="D1281" i="17"/>
  <c r="C255" i="3" s="1"/>
  <c r="E1280" i="17"/>
  <c r="F24" i="10"/>
  <c r="D1327" i="17"/>
  <c r="E299" i="17"/>
  <c r="F299" i="17" s="1"/>
  <c r="G299" i="17" s="1"/>
  <c r="H299" i="17" s="1"/>
  <c r="D300" i="17"/>
  <c r="F1163" i="17"/>
  <c r="E2191" i="17"/>
  <c r="E2193" i="17" s="1"/>
  <c r="G1960" i="17"/>
  <c r="H1960" i="17" s="1"/>
  <c r="H1961" i="17" s="1"/>
  <c r="G2124" i="17"/>
  <c r="G2076" i="17"/>
  <c r="F1457" i="17"/>
  <c r="D665" i="17"/>
  <c r="C101" i="3" s="1"/>
  <c r="E664" i="17"/>
  <c r="D1253" i="17"/>
  <c r="C248" i="3" s="1"/>
  <c r="E1252" i="17"/>
  <c r="F31" i="17"/>
  <c r="B303" i="17" s="1"/>
  <c r="E32" i="17"/>
  <c r="D303" i="17"/>
  <c r="D1165" i="17"/>
  <c r="C226" i="3" s="1"/>
  <c r="E1164" i="17"/>
  <c r="G1500" i="17"/>
  <c r="H1500" i="17" s="1"/>
  <c r="E2159" i="17"/>
  <c r="E2161" i="17" s="1"/>
  <c r="F1131" i="17"/>
  <c r="F1155" i="17"/>
  <c r="E2183" i="17"/>
  <c r="E2185" i="17" s="1"/>
  <c r="G1752" i="17"/>
  <c r="H1752" i="17" s="1"/>
  <c r="G1892" i="17"/>
  <c r="H1892" i="17" s="1"/>
  <c r="H1893" i="17" s="1"/>
  <c r="F523" i="17"/>
  <c r="E1551" i="17"/>
  <c r="E1553" i="17" s="1"/>
  <c r="F1195" i="17"/>
  <c r="E2223" i="17"/>
  <c r="E2225" i="17" s="1"/>
  <c r="D1133" i="17"/>
  <c r="C218" i="3" s="1"/>
  <c r="E1132" i="17"/>
  <c r="G1423" i="17"/>
  <c r="H395" i="17"/>
  <c r="H1423" i="17" s="1"/>
  <c r="G1427" i="17"/>
  <c r="F1949" i="17"/>
  <c r="G1740" i="17"/>
  <c r="H1740" i="17" s="1"/>
  <c r="G2216" i="17"/>
  <c r="H2216" i="17" s="1"/>
  <c r="G1820" i="17"/>
  <c r="H1820" i="17" s="1"/>
  <c r="G1888" i="17"/>
  <c r="G1889" i="17" s="1"/>
  <c r="G1504" i="17"/>
  <c r="H1504" i="17" s="1"/>
  <c r="G1536" i="17"/>
  <c r="H1536" i="17" s="1"/>
  <c r="H1537" i="17" s="1"/>
  <c r="G1788" i="17"/>
  <c r="H1788" i="17" s="1"/>
  <c r="G1968" i="17"/>
  <c r="G1444" i="17"/>
  <c r="H1444" i="17" s="1"/>
  <c r="F1337" i="17"/>
  <c r="H1484" i="17"/>
  <c r="G1860" i="17"/>
  <c r="H1860" i="17" s="1"/>
  <c r="H1861" i="17" s="1"/>
  <c r="G1416" i="17"/>
  <c r="H1416" i="17" s="1"/>
  <c r="H1417" i="17" s="1"/>
  <c r="G1548" i="17"/>
  <c r="H1548" i="17" s="1"/>
  <c r="G1452" i="17"/>
  <c r="G1480" i="17"/>
  <c r="G2100" i="17"/>
  <c r="G1604" i="17"/>
  <c r="G1584" i="17"/>
  <c r="G1636" i="17"/>
  <c r="H1636" i="17" s="1"/>
  <c r="G1496" i="17"/>
  <c r="G1472" i="17"/>
  <c r="F1473" i="17"/>
  <c r="G1456" i="17"/>
  <c r="F1941" i="17"/>
  <c r="G1684" i="17"/>
  <c r="H1684" i="17" s="1"/>
  <c r="G1516" i="17"/>
  <c r="G1556" i="17"/>
  <c r="H1556" i="17" s="1"/>
  <c r="H1557" i="17" s="1"/>
  <c r="G2128" i="17"/>
  <c r="F2021" i="17"/>
  <c r="H1732" i="17"/>
  <c r="H1733" i="17" s="1"/>
  <c r="G1733" i="17"/>
  <c r="G1676" i="17"/>
  <c r="H1676" i="17" s="1"/>
  <c r="H1677" i="17" s="1"/>
  <c r="G1936" i="17"/>
  <c r="F1937" i="17"/>
  <c r="G2028" i="17"/>
  <c r="G1512" i="17"/>
  <c r="G1852" i="17"/>
  <c r="H1852" i="17" s="1"/>
  <c r="H1824" i="17"/>
  <c r="H2068" i="17"/>
  <c r="H2069" i="17" s="1"/>
  <c r="F1993" i="17"/>
  <c r="G1992" i="17"/>
  <c r="G1488" i="17"/>
  <c r="H2020" i="17"/>
  <c r="H1900" i="17"/>
  <c r="H1492" i="17"/>
  <c r="F18" i="4"/>
  <c r="H2329" i="17"/>
  <c r="G18" i="4" s="1"/>
  <c r="E37" i="4"/>
  <c r="G2352" i="17"/>
  <c r="F19" i="4"/>
  <c r="H2330" i="17"/>
  <c r="G19" i="4" s="1"/>
  <c r="G2347" i="17"/>
  <c r="E32" i="4"/>
  <c r="G2358" i="17"/>
  <c r="E43" i="4"/>
  <c r="F2145" i="17"/>
  <c r="G2144" i="17"/>
  <c r="F36" i="4"/>
  <c r="H2351" i="17"/>
  <c r="G36" i="4" s="1"/>
  <c r="H2348" i="17"/>
  <c r="G33" i="4" s="1"/>
  <c r="F33" i="4"/>
  <c r="F39" i="4"/>
  <c r="H2354" i="17"/>
  <c r="G39" i="4" s="1"/>
  <c r="F30" i="4"/>
  <c r="H2345" i="17"/>
  <c r="G30" i="4" s="1"/>
  <c r="H2356" i="17"/>
  <c r="G41" i="4" s="1"/>
  <c r="F31" i="4"/>
  <c r="H2346" i="17"/>
  <c r="G31" i="4" s="1"/>
  <c r="H2355" i="17"/>
  <c r="G40" i="4" s="1"/>
  <c r="F40" i="4"/>
  <c r="F44" i="4"/>
  <c r="H2359" i="17"/>
  <c r="G44" i="4" s="1"/>
  <c r="H2349" i="17"/>
  <c r="G34" i="4" s="1"/>
  <c r="F34" i="4"/>
  <c r="H2344" i="17"/>
  <c r="H1948" i="17"/>
  <c r="H1840" i="17"/>
  <c r="H1656" i="17"/>
  <c r="H2296" i="17"/>
  <c r="H1708" i="17"/>
  <c r="G587" i="21"/>
  <c r="H1305" i="17"/>
  <c r="H1307" i="17" s="1"/>
  <c r="H2366" i="17" s="1"/>
  <c r="G48" i="4" s="1"/>
  <c r="G2172" i="17"/>
  <c r="G416" i="17"/>
  <c r="F417" i="17"/>
  <c r="E39" i="3" s="1"/>
  <c r="F577" i="17"/>
  <c r="E79" i="3" s="1"/>
  <c r="G576" i="17"/>
  <c r="F1041" i="17"/>
  <c r="E195" i="3" s="1"/>
  <c r="G1040" i="17"/>
  <c r="G684" i="17"/>
  <c r="F685" i="17"/>
  <c r="E106" i="3" s="1"/>
  <c r="G596" i="17"/>
  <c r="F597" i="17"/>
  <c r="E84" i="3" s="1"/>
  <c r="G800" i="17"/>
  <c r="H2148" i="17"/>
  <c r="G376" i="17"/>
  <c r="F377" i="17"/>
  <c r="E29" i="3" s="1"/>
  <c r="G408" i="17"/>
  <c r="F409" i="17"/>
  <c r="E37" i="3" s="1"/>
  <c r="G440" i="17"/>
  <c r="F441" i="17"/>
  <c r="E45" i="3" s="1"/>
  <c r="G760" i="17"/>
  <c r="H2224" i="17"/>
  <c r="F541" i="17"/>
  <c r="E70" i="3" s="1"/>
  <c r="G540" i="17"/>
  <c r="G616" i="17"/>
  <c r="F617" i="17"/>
  <c r="E89" i="3" s="1"/>
  <c r="G872" i="17"/>
  <c r="F873" i="17"/>
  <c r="E153" i="3" s="1"/>
  <c r="F805" i="17"/>
  <c r="E136" i="3" s="1"/>
  <c r="G804" i="17"/>
  <c r="F921" i="17"/>
  <c r="E165" i="3" s="1"/>
  <c r="G920" i="17"/>
  <c r="F673" i="17"/>
  <c r="E103" i="3" s="1"/>
  <c r="G672" i="17"/>
  <c r="G2181" i="17"/>
  <c r="H2180" i="17"/>
  <c r="H2181" i="17" s="1"/>
  <c r="G584" i="17"/>
  <c r="F585" i="17"/>
  <c r="E81" i="3" s="1"/>
  <c r="F745" i="17"/>
  <c r="E121" i="3" s="1"/>
  <c r="G744" i="17"/>
  <c r="G1360" i="17"/>
  <c r="G708" i="17"/>
  <c r="F709" i="17"/>
  <c r="E112" i="3" s="1"/>
  <c r="F733" i="17"/>
  <c r="E118" i="3" s="1"/>
  <c r="G732" i="17"/>
  <c r="F505" i="17"/>
  <c r="E61" i="3" s="1"/>
  <c r="G504" i="17"/>
  <c r="F557" i="17"/>
  <c r="E74" i="3" s="1"/>
  <c r="G556" i="17"/>
  <c r="F561" i="17"/>
  <c r="E75" i="3" s="1"/>
  <c r="G560" i="17"/>
  <c r="F469" i="17"/>
  <c r="E52" i="3" s="1"/>
  <c r="G468" i="17"/>
  <c r="G2192" i="17"/>
  <c r="F861" i="17"/>
  <c r="E150" i="3" s="1"/>
  <c r="G860" i="17"/>
  <c r="F1141" i="17"/>
  <c r="E220" i="3" s="1"/>
  <c r="G1140" i="17"/>
  <c r="F833" i="17"/>
  <c r="E143" i="3" s="1"/>
  <c r="G832" i="17"/>
  <c r="F929" i="17"/>
  <c r="E167" i="3" s="1"/>
  <c r="G928" i="17"/>
  <c r="F985" i="17"/>
  <c r="E181" i="3" s="1"/>
  <c r="G984" i="17"/>
  <c r="F913" i="17"/>
  <c r="E163" i="3" s="1"/>
  <c r="G912" i="17"/>
  <c r="G736" i="17"/>
  <c r="F737" i="17"/>
  <c r="E119" i="3" s="1"/>
  <c r="G932" i="17"/>
  <c r="F933" i="17"/>
  <c r="E168" i="3" s="1"/>
  <c r="F325" i="17"/>
  <c r="E16" i="3" s="1"/>
  <c r="G324" i="17"/>
  <c r="F493" i="17"/>
  <c r="E58" i="3" s="1"/>
  <c r="G492" i="17"/>
  <c r="F817" i="17"/>
  <c r="E139" i="3" s="1"/>
  <c r="G816" i="17"/>
  <c r="G648" i="17"/>
  <c r="F649" i="17"/>
  <c r="E97" i="3" s="1"/>
  <c r="G1408" i="17"/>
  <c r="G1092" i="17"/>
  <c r="F1093" i="17"/>
  <c r="E208" i="3" s="1"/>
  <c r="F885" i="17"/>
  <c r="E156" i="3" s="1"/>
  <c r="G884" i="17"/>
  <c r="G1084" i="17"/>
  <c r="F1085" i="17"/>
  <c r="E206" i="3" s="1"/>
  <c r="H1468" i="17"/>
  <c r="H1469" i="17" s="1"/>
  <c r="F1189" i="17"/>
  <c r="E232" i="3" s="1"/>
  <c r="G1188" i="17"/>
  <c r="G700" i="17"/>
  <c r="F701" i="17"/>
  <c r="E110" i="3" s="1"/>
  <c r="F357" i="17"/>
  <c r="E24" i="3" s="1"/>
  <c r="G356" i="17"/>
  <c r="G528" i="17"/>
  <c r="F529" i="17"/>
  <c r="E67" i="3" s="1"/>
  <c r="F1077" i="17"/>
  <c r="E204" i="3" s="1"/>
  <c r="G1076" i="17"/>
  <c r="G720" i="17"/>
  <c r="F517" i="17"/>
  <c r="E64" i="3" s="1"/>
  <c r="G516" i="17"/>
  <c r="F641" i="17"/>
  <c r="E95" i="3" s="1"/>
  <c r="G640" i="17"/>
  <c r="F629" i="17"/>
  <c r="E92" i="3" s="1"/>
  <c r="G628" i="17"/>
  <c r="F1193" i="17"/>
  <c r="E233" i="3" s="1"/>
  <c r="G1192" i="17"/>
  <c r="F977" i="17"/>
  <c r="E179" i="3" s="1"/>
  <c r="G976" i="17"/>
  <c r="F461" i="17"/>
  <c r="E50" i="3" s="1"/>
  <c r="G460" i="17"/>
  <c r="F769" i="17"/>
  <c r="E127" i="3" s="1"/>
  <c r="G768" i="17"/>
  <c r="G388" i="17"/>
  <c r="F389" i="17"/>
  <c r="E32" i="3" s="1"/>
  <c r="G1152" i="17"/>
  <c r="F1153" i="17"/>
  <c r="E223" i="3" s="1"/>
  <c r="F589" i="17"/>
  <c r="E82" i="3" s="1"/>
  <c r="G588" i="17"/>
  <c r="F661" i="17"/>
  <c r="E100" i="3" s="1"/>
  <c r="G660" i="17"/>
  <c r="F881" i="17"/>
  <c r="E155" i="3" s="1"/>
  <c r="G880" i="17"/>
  <c r="F497" i="17"/>
  <c r="E59" i="3" s="1"/>
  <c r="G496" i="17"/>
  <c r="G748" i="17"/>
  <c r="F749" i="17"/>
  <c r="E122" i="3" s="1"/>
  <c r="G464" i="17"/>
  <c r="F465" i="17"/>
  <c r="E51" i="3" s="1"/>
  <c r="F477" i="17"/>
  <c r="E54" i="3" s="1"/>
  <c r="G476" i="17"/>
  <c r="F1117" i="17"/>
  <c r="E214" i="3" s="1"/>
  <c r="G1116" i="17"/>
  <c r="F785" i="17"/>
  <c r="E131" i="3" s="1"/>
  <c r="G784" i="17"/>
  <c r="F2269" i="17"/>
  <c r="G2268" i="17"/>
  <c r="G1168" i="17"/>
  <c r="F1169" i="17"/>
  <c r="E227" i="3" s="1"/>
  <c r="F949" i="17"/>
  <c r="E172" i="3" s="1"/>
  <c r="G948" i="17"/>
  <c r="F725" i="17"/>
  <c r="E116" i="3" s="1"/>
  <c r="G724" i="17"/>
  <c r="G840" i="17"/>
  <c r="F953" i="17"/>
  <c r="E173" i="3" s="1"/>
  <c r="G952" i="17"/>
  <c r="G396" i="17"/>
  <c r="F397" i="17"/>
  <c r="E34" i="3" s="1"/>
  <c r="F537" i="17"/>
  <c r="E69" i="3" s="1"/>
  <c r="G536" i="17"/>
  <c r="G452" i="17"/>
  <c r="F453" i="17"/>
  <c r="E48" i="3" s="1"/>
  <c r="G412" i="17"/>
  <c r="F413" i="17"/>
  <c r="E38" i="3" s="1"/>
  <c r="F445" i="17"/>
  <c r="E46" i="3" s="1"/>
  <c r="G444" i="17"/>
  <c r="F1001" i="17"/>
  <c r="E185" i="3" s="1"/>
  <c r="G1000" i="17"/>
  <c r="G420" i="17"/>
  <c r="F421" i="17"/>
  <c r="E40" i="3" s="1"/>
  <c r="G508" i="17"/>
  <c r="F509" i="17"/>
  <c r="E62" i="3" s="1"/>
  <c r="G340" i="17"/>
  <c r="F341" i="17"/>
  <c r="E20" i="3" s="1"/>
  <c r="G1232" i="17"/>
  <c r="F1233" i="17"/>
  <c r="E243" i="3" s="1"/>
  <c r="G924" i="17"/>
  <c r="G1080" i="17"/>
  <c r="F1081" i="17"/>
  <c r="E205" i="3" s="1"/>
  <c r="F1225" i="17"/>
  <c r="E241" i="3" s="1"/>
  <c r="G1224" i="17"/>
  <c r="G2204" i="17"/>
  <c r="F2205" i="17"/>
  <c r="G1240" i="17"/>
  <c r="F1241" i="17"/>
  <c r="E245" i="3" s="1"/>
  <c r="H1720" i="17"/>
  <c r="F845" i="17"/>
  <c r="E146" i="3" s="1"/>
  <c r="G844" i="17"/>
  <c r="F621" i="17"/>
  <c r="E90" i="3" s="1"/>
  <c r="G620" i="17"/>
  <c r="F653" i="17"/>
  <c r="E98" i="3" s="1"/>
  <c r="G652" i="17"/>
  <c r="F981" i="17"/>
  <c r="E180" i="3" s="1"/>
  <c r="G980" i="17"/>
  <c r="F757" i="17"/>
  <c r="E124" i="3" s="1"/>
  <c r="G756" i="17"/>
  <c r="F2169" i="17"/>
  <c r="G2168" i="17"/>
  <c r="F777" i="17"/>
  <c r="E129" i="3" s="1"/>
  <c r="G776" i="17"/>
  <c r="F361" i="17"/>
  <c r="E25" i="3" s="1"/>
  <c r="G360" i="17"/>
  <c r="G2221" i="17"/>
  <c r="H2220" i="17"/>
  <c r="H2221" i="17" s="1"/>
  <c r="G428" i="17"/>
  <c r="F429" i="17"/>
  <c r="E42" i="3" s="1"/>
  <c r="G688" i="17"/>
  <c r="F593" i="17"/>
  <c r="E83" i="3" s="1"/>
  <c r="G592" i="17"/>
  <c r="F1429" i="17"/>
  <c r="G1428" i="17"/>
  <c r="F1221" i="17"/>
  <c r="E240" i="3" s="1"/>
  <c r="G1220" i="17"/>
  <c r="H2156" i="17"/>
  <c r="F321" i="17"/>
  <c r="E15" i="3" s="1"/>
  <c r="G320" i="17"/>
  <c r="G888" i="17"/>
  <c r="F889" i="17"/>
  <c r="E157" i="3" s="1"/>
  <c r="F821" i="17"/>
  <c r="E140" i="3" s="1"/>
  <c r="G820" i="17"/>
  <c r="F897" i="17"/>
  <c r="E159" i="3" s="1"/>
  <c r="G896" i="17"/>
  <c r="G2104" i="17"/>
  <c r="F2105" i="17"/>
  <c r="F961" i="17"/>
  <c r="E175" i="3" s="1"/>
  <c r="G960" i="17"/>
  <c r="F705" i="17"/>
  <c r="E111" i="3" s="1"/>
  <c r="G704" i="17"/>
  <c r="H1744" i="17"/>
  <c r="G448" i="17"/>
  <c r="F449" i="17"/>
  <c r="E47" i="3" s="1"/>
  <c r="F997" i="17"/>
  <c r="E184" i="3" s="1"/>
  <c r="G996" i="17"/>
  <c r="F565" i="17"/>
  <c r="E76" i="3" s="1"/>
  <c r="G564" i="17"/>
  <c r="G1776" i="17"/>
  <c r="F1777" i="17"/>
  <c r="G1564" i="17"/>
  <c r="F1565" i="17"/>
  <c r="F2241" i="17"/>
  <c r="G2240" i="17"/>
  <c r="G2008" i="17"/>
  <c r="F2009" i="17"/>
  <c r="G2036" i="17"/>
  <c r="F2037" i="17"/>
  <c r="G1248" i="17"/>
  <c r="F1249" i="17"/>
  <c r="E247" i="3" s="1"/>
  <c r="G1376" i="17"/>
  <c r="F1009" i="17"/>
  <c r="E187" i="3" s="1"/>
  <c r="G1008" i="17"/>
  <c r="G2236" i="17"/>
  <c r="G1012" i="17"/>
  <c r="F1013" i="17"/>
  <c r="E188" i="3" s="1"/>
  <c r="G2048" i="17"/>
  <c r="F625" i="17"/>
  <c r="E91" i="3" s="1"/>
  <c r="G624" i="17"/>
  <c r="G1424" i="17"/>
  <c r="F1425" i="17"/>
  <c r="G1353" i="17"/>
  <c r="H1352" i="17"/>
  <c r="H1353" i="17" s="1"/>
  <c r="G1716" i="17"/>
  <c r="G1072" i="17"/>
  <c r="F1073" i="17"/>
  <c r="E203" i="3" s="1"/>
  <c r="G1800" i="17"/>
  <c r="G1256" i="17"/>
  <c r="F1257" i="17"/>
  <c r="E249" i="3" s="1"/>
  <c r="G2288" i="17"/>
  <c r="F2289" i="17"/>
  <c r="F1237" i="17"/>
  <c r="E244" i="3" s="1"/>
  <c r="G1236" i="17"/>
  <c r="F2057" i="17"/>
  <c r="G2056" i="17"/>
  <c r="F1437" i="17"/>
  <c r="G1436" i="17"/>
  <c r="G2308" i="17"/>
  <c r="G2184" i="17"/>
  <c r="F1881" i="17"/>
  <c r="G1880" i="17"/>
  <c r="G2300" i="17"/>
  <c r="F2301" i="17"/>
  <c r="G1148" i="17"/>
  <c r="F1149" i="17"/>
  <c r="E222" i="3" s="1"/>
  <c r="G1916" i="17"/>
  <c r="F1917" i="17"/>
  <c r="F1813" i="17"/>
  <c r="G1812" i="17"/>
  <c r="F945" i="17"/>
  <c r="E171" i="3" s="1"/>
  <c r="G944" i="17"/>
  <c r="G2188" i="17"/>
  <c r="F1053" i="17"/>
  <c r="E198" i="3" s="1"/>
  <c r="G1052" i="17"/>
  <c r="G1592" i="17"/>
  <c r="F1593" i="17"/>
  <c r="G1096" i="17"/>
  <c r="F1097" i="17"/>
  <c r="E209" i="3" s="1"/>
  <c r="G1868" i="17"/>
  <c r="G2088" i="17"/>
  <c r="F2245" i="17"/>
  <c r="G2244" i="17"/>
  <c r="G1924" i="17"/>
  <c r="F1925" i="17"/>
  <c r="G1692" i="17"/>
  <c r="G2160" i="17"/>
  <c r="F1229" i="17"/>
  <c r="E242" i="3" s="1"/>
  <c r="G1228" i="17"/>
  <c r="G1600" i="17"/>
  <c r="F633" i="17"/>
  <c r="E93" i="3" s="1"/>
  <c r="G632" i="17"/>
  <c r="G2212" i="17"/>
  <c r="G2256" i="17"/>
  <c r="F2257" i="17"/>
  <c r="G2305" i="17"/>
  <c r="H2304" i="17"/>
  <c r="H2305" i="17" s="1"/>
  <c r="G2072" i="17"/>
  <c r="F2073" i="17"/>
  <c r="F1069" i="17"/>
  <c r="E202" i="3" s="1"/>
  <c r="G1068" i="17"/>
  <c r="G1728" i="17"/>
  <c r="F1729" i="17"/>
  <c r="G2232" i="17"/>
  <c r="F2233" i="17"/>
  <c r="G2000" i="17"/>
  <c r="G1908" i="17"/>
  <c r="F1909" i="17"/>
  <c r="G1696" i="17"/>
  <c r="G1944" i="17"/>
  <c r="G1596" i="17"/>
  <c r="F865" i="17"/>
  <c r="E151" i="3" s="1"/>
  <c r="G864" i="17"/>
  <c r="G1340" i="17"/>
  <c r="G1200" i="17"/>
  <c r="F1201" i="17"/>
  <c r="E235" i="3" s="1"/>
  <c r="G2060" i="17"/>
  <c r="G1688" i="17"/>
  <c r="F1689" i="17"/>
  <c r="G1884" i="17"/>
  <c r="F1885" i="17"/>
  <c r="F1029" i="17"/>
  <c r="E192" i="3" s="1"/>
  <c r="G1028" i="17"/>
  <c r="G1952" i="17"/>
  <c r="F1857" i="17"/>
  <c r="G1856" i="17"/>
  <c r="G2228" i="17"/>
  <c r="F2229" i="17"/>
  <c r="F1273" i="17"/>
  <c r="E253" i="3" s="1"/>
  <c r="G1272" i="17"/>
  <c r="G1808" i="17"/>
  <c r="F1809" i="17"/>
  <c r="G2248" i="17"/>
  <c r="F2249" i="17"/>
  <c r="G1572" i="17"/>
  <c r="G1932" i="17"/>
  <c r="F1749" i="17"/>
  <c r="G1748" i="17"/>
  <c r="G1956" i="17"/>
  <c r="F1957" i="17"/>
  <c r="G1520" i="17"/>
  <c r="F1521" i="17"/>
  <c r="F2133" i="17"/>
  <c r="G2132" i="17"/>
  <c r="G2272" i="17"/>
  <c r="F2273" i="17"/>
  <c r="G2116" i="17"/>
  <c r="F2117" i="17"/>
  <c r="G1780" i="17"/>
  <c r="F1533" i="17"/>
  <c r="G1532" i="17"/>
  <c r="G2164" i="17"/>
  <c r="F1105" i="17"/>
  <c r="E211" i="3" s="1"/>
  <c r="G1104" i="17"/>
  <c r="G2032" i="17"/>
  <c r="F1421" i="17"/>
  <c r="G1420" i="17"/>
  <c r="F2265" i="17"/>
  <c r="G2264" i="17"/>
  <c r="G1660" i="17"/>
  <c r="F1661" i="17"/>
  <c r="F2121" i="17"/>
  <c r="G2120" i="17"/>
  <c r="G1872" i="17"/>
  <c r="F2109" i="17"/>
  <c r="G2108" i="17"/>
  <c r="G1832" i="17"/>
  <c r="F1833" i="17"/>
  <c r="G1648" i="17"/>
  <c r="F1649" i="17"/>
  <c r="G2012" i="17"/>
  <c r="G1756" i="17"/>
  <c r="F1089" i="17"/>
  <c r="E207" i="3" s="1"/>
  <c r="G1088" i="17"/>
  <c r="F1701" i="17"/>
  <c r="G1700" i="17"/>
  <c r="F1645" i="17"/>
  <c r="G1644" i="17"/>
  <c r="G1620" i="17"/>
  <c r="F1621" i="17"/>
  <c r="G2092" i="17"/>
  <c r="G1108" i="17"/>
  <c r="F1109" i="17"/>
  <c r="E212" i="3" s="1"/>
  <c r="F1045" i="17"/>
  <c r="E196" i="3" s="1"/>
  <c r="G1044" i="17"/>
  <c r="G1984" i="17"/>
  <c r="G1260" i="17"/>
  <c r="F1261" i="17"/>
  <c r="E250" i="3" s="1"/>
  <c r="F1213" i="17"/>
  <c r="E238" i="3" s="1"/>
  <c r="G1212" i="17"/>
  <c r="G2044" i="17"/>
  <c r="F1773" i="17"/>
  <c r="G1772" i="17"/>
  <c r="G1632" i="17"/>
  <c r="G2208" i="17"/>
  <c r="F2209" i="17"/>
  <c r="G1828" i="17"/>
  <c r="G1864" i="17"/>
  <c r="F1865" i="17"/>
  <c r="F2113" i="17"/>
  <c r="G2112" i="17"/>
  <c r="G2052" i="17"/>
  <c r="G1176" i="17"/>
  <c r="F1177" i="17"/>
  <c r="E229" i="3" s="1"/>
  <c r="G1576" i="17"/>
  <c r="F601" i="17"/>
  <c r="E85" i="3" s="1"/>
  <c r="G600" i="17"/>
  <c r="G1928" i="17"/>
  <c r="G1540" i="17"/>
  <c r="G1216" i="17"/>
  <c r="F1217" i="17"/>
  <c r="E239" i="3" s="1"/>
  <c r="G1668" i="17"/>
  <c r="G2292" i="17"/>
  <c r="G1380" i="17"/>
  <c r="G1964" i="17"/>
  <c r="G1724" i="17"/>
  <c r="F2261" i="17"/>
  <c r="G2260" i="17"/>
  <c r="F1653" i="17"/>
  <c r="G1652" i="17"/>
  <c r="F1797" i="17"/>
  <c r="G1796" i="17"/>
  <c r="G1552" i="17"/>
  <c r="G1528" i="17"/>
  <c r="G1896" i="17"/>
  <c r="G1904" i="17"/>
  <c r="G1996" i="17"/>
  <c r="G2004" i="17"/>
  <c r="F2005" i="17"/>
  <c r="G1388" i="17"/>
  <c r="F1389" i="17"/>
  <c r="F1977" i="17"/>
  <c r="G1976" i="17"/>
  <c r="F2197" i="17"/>
  <c r="G2196" i="17"/>
  <c r="G1760" i="17"/>
  <c r="F1761" i="17"/>
  <c r="G1736" i="17"/>
  <c r="G1432" i="17"/>
  <c r="G2276" i="17"/>
  <c r="F2277" i="17"/>
  <c r="G1612" i="17"/>
  <c r="F1613" i="17"/>
  <c r="G2176" i="17"/>
  <c r="F1681" i="17"/>
  <c r="G1680" i="17"/>
  <c r="F809" i="17"/>
  <c r="E137" i="3" s="1"/>
  <c r="G808" i="17"/>
  <c r="G2140" i="17"/>
  <c r="F2025" i="17"/>
  <c r="G2024" i="17"/>
  <c r="F1765" i="17"/>
  <c r="G1764" i="17"/>
  <c r="G1344" i="17"/>
  <c r="F1245" i="17"/>
  <c r="E246" i="3" s="1"/>
  <c r="G1244" i="17"/>
  <c r="G2136" i="17"/>
  <c r="F2137" i="17"/>
  <c r="G1524" i="17"/>
  <c r="F1525" i="17"/>
  <c r="G2084" i="17"/>
  <c r="G2080" i="17"/>
  <c r="F2081" i="17"/>
  <c r="G1348" i="17"/>
  <c r="F1349" i="17"/>
  <c r="G1804" i="17"/>
  <c r="F1805" i="17"/>
  <c r="G1128" i="17"/>
  <c r="F1129" i="17"/>
  <c r="E217" i="3" s="1"/>
  <c r="G1276" i="17"/>
  <c r="F1277" i="17"/>
  <c r="E254" i="3" s="1"/>
  <c r="G1180" i="17"/>
  <c r="F1181" i="17"/>
  <c r="E230" i="3" s="1"/>
  <c r="G772" i="17"/>
  <c r="G1640" i="17"/>
  <c r="G1816" i="17"/>
  <c r="F1817" i="17"/>
  <c r="F1569" i="17"/>
  <c r="G1568" i="17"/>
  <c r="G2280" i="17"/>
  <c r="G2284" i="17"/>
  <c r="F2285" i="17"/>
  <c r="G1588" i="17"/>
  <c r="F1589" i="17"/>
  <c r="G1836" i="17"/>
  <c r="F1837" i="17"/>
  <c r="F1441" i="17"/>
  <c r="G1440" i="17"/>
  <c r="G1876" i="17"/>
  <c r="F1877" i="17"/>
  <c r="G1124" i="17"/>
  <c r="F1125" i="17"/>
  <c r="E216" i="3" s="1"/>
  <c r="G1544" i="17"/>
  <c r="F1545" i="17"/>
  <c r="G1988" i="17"/>
  <c r="F1989" i="17"/>
  <c r="F1625" i="17"/>
  <c r="G1624" i="17"/>
  <c r="G1016" i="17"/>
  <c r="F1017" i="17"/>
  <c r="E189" i="3" s="1"/>
  <c r="G2200" i="17"/>
  <c r="F1209" i="17"/>
  <c r="E237" i="3" s="1"/>
  <c r="G1208" i="17"/>
  <c r="G1920" i="17"/>
  <c r="F1769" i="17"/>
  <c r="G1768" i="17"/>
  <c r="E580" i="21"/>
  <c r="E313" i="21"/>
  <c r="E305" i="21"/>
  <c r="E6" i="4"/>
  <c r="B67" i="4" s="1"/>
  <c r="F2487" i="17"/>
  <c r="F2507" i="17" s="1"/>
  <c r="E6" i="3"/>
  <c r="B531" i="3" s="1"/>
  <c r="F285" i="17"/>
  <c r="F1295" i="17" s="1"/>
  <c r="F1315" i="17" s="1"/>
  <c r="F2319" i="17" s="1"/>
  <c r="F2340" i="17" s="1"/>
  <c r="F2463" i="17" s="1"/>
  <c r="F2475" i="17" s="1"/>
  <c r="E6" i="5"/>
  <c r="D6" i="11"/>
  <c r="D6" i="12"/>
  <c r="D6" i="10"/>
  <c r="C6" i="10" s="1"/>
  <c r="C2463" i="17"/>
  <c r="D2463" i="17"/>
  <c r="D2475" i="17" s="1"/>
  <c r="D917" i="21"/>
  <c r="D1017" i="21" s="1"/>
  <c r="D855" i="21"/>
  <c r="I9" i="17"/>
  <c r="G16" i="17"/>
  <c r="F27" i="21"/>
  <c r="E6" i="12"/>
  <c r="E6" i="10"/>
  <c r="E6" i="11"/>
  <c r="B2" i="13"/>
  <c r="B2" i="19"/>
  <c r="B2" i="20"/>
  <c r="B2" i="18"/>
  <c r="B2" i="14"/>
  <c r="F1319" i="17"/>
  <c r="E1321" i="17"/>
  <c r="E293" i="17"/>
  <c r="D8" i="3" s="1"/>
  <c r="F292" i="17"/>
  <c r="F373" i="17"/>
  <c r="E28" i="3" s="1"/>
  <c r="G372" i="17"/>
  <c r="F369" i="17"/>
  <c r="E27" i="3" s="1"/>
  <c r="G368" i="17"/>
  <c r="F1395" i="17"/>
  <c r="F1397" i="17" s="1"/>
  <c r="G367" i="17"/>
  <c r="E364" i="17"/>
  <c r="D365" i="17"/>
  <c r="C26" i="3" s="1"/>
  <c r="E1391" i="17"/>
  <c r="E1393" i="17" s="1"/>
  <c r="F363" i="17"/>
  <c r="G353" i="17"/>
  <c r="F23" i="3" s="1"/>
  <c r="H352" i="17"/>
  <c r="G345" i="17"/>
  <c r="F21" i="3" s="1"/>
  <c r="H344" i="17"/>
  <c r="F335" i="17"/>
  <c r="E1363" i="17"/>
  <c r="E1365" i="17" s="1"/>
  <c r="E336" i="17"/>
  <c r="D337" i="17"/>
  <c r="C19" i="3" s="1"/>
  <c r="F1355" i="17"/>
  <c r="F1357" i="17" s="1"/>
  <c r="G327" i="17"/>
  <c r="F328" i="17"/>
  <c r="E329" i="17"/>
  <c r="C17" i="3"/>
  <c r="H1335" i="17"/>
  <c r="H1337" i="17" s="1"/>
  <c r="G2491" i="17"/>
  <c r="F2502" i="17"/>
  <c r="F2367" i="17" s="1"/>
  <c r="E49" i="4" s="1"/>
  <c r="G1400" i="17"/>
  <c r="F1401" i="17"/>
  <c r="F1405" i="17"/>
  <c r="G1404" i="17"/>
  <c r="F1373" i="17"/>
  <c r="G1372" i="17"/>
  <c r="F1369" i="17"/>
  <c r="G1368" i="17"/>
  <c r="E20" i="12" l="1"/>
  <c r="E965" i="17"/>
  <c r="D176" i="3" s="1"/>
  <c r="F964" i="17"/>
  <c r="G699" i="17"/>
  <c r="G2069" i="17"/>
  <c r="F2069" i="17"/>
  <c r="E297" i="17"/>
  <c r="D9" i="3" s="1"/>
  <c r="F2253" i="17"/>
  <c r="H1477" i="17"/>
  <c r="F2097" i="17"/>
  <c r="G2152" i="17"/>
  <c r="F1733" i="17"/>
  <c r="F2027" i="17"/>
  <c r="F2029" i="17" s="1"/>
  <c r="H1139" i="17"/>
  <c r="H2167" i="17" s="1"/>
  <c r="G2167" i="17"/>
  <c r="H407" i="17"/>
  <c r="H1435" i="17" s="1"/>
  <c r="G1435" i="17"/>
  <c r="G1783" i="17"/>
  <c r="G1785" i="17" s="1"/>
  <c r="E849" i="17"/>
  <c r="D147" i="3" s="1"/>
  <c r="F848" i="17"/>
  <c r="F297" i="17"/>
  <c r="E9" i="3" s="1"/>
  <c r="G463" i="17"/>
  <c r="F1491" i="17"/>
  <c r="F1493" i="17" s="1"/>
  <c r="G2071" i="17"/>
  <c r="H1043" i="17"/>
  <c r="H2071" i="17" s="1"/>
  <c r="H979" i="17"/>
  <c r="H2007" i="17" s="1"/>
  <c r="F836" i="17"/>
  <c r="E837" i="17"/>
  <c r="D144" i="3" s="1"/>
  <c r="H1187" i="17"/>
  <c r="H2215" i="17" s="1"/>
  <c r="H2217" i="17" s="1"/>
  <c r="G2215" i="17"/>
  <c r="G1651" i="17"/>
  <c r="H623" i="17"/>
  <c r="H1651" i="17" s="1"/>
  <c r="F828" i="17"/>
  <c r="F2011" i="17"/>
  <c r="F2013" i="17" s="1"/>
  <c r="G983" i="17"/>
  <c r="F908" i="17"/>
  <c r="E909" i="17"/>
  <c r="D162" i="3" s="1"/>
  <c r="G1981" i="17"/>
  <c r="H1231" i="17"/>
  <c r="H2259" i="17" s="1"/>
  <c r="G2259" i="17"/>
  <c r="H895" i="17"/>
  <c r="H1923" i="17" s="1"/>
  <c r="E789" i="17"/>
  <c r="D132" i="3" s="1"/>
  <c r="F788" i="17"/>
  <c r="E993" i="17"/>
  <c r="D183" i="3" s="1"/>
  <c r="F992" i="17"/>
  <c r="G1399" i="17"/>
  <c r="H371" i="17"/>
  <c r="H1399" i="17" s="1"/>
  <c r="G1657" i="17"/>
  <c r="G1477" i="17"/>
  <c r="H295" i="17"/>
  <c r="H297" i="17" s="1"/>
  <c r="G9" i="3" s="1"/>
  <c r="G297" i="17"/>
  <c r="F9" i="3" s="1"/>
  <c r="H1223" i="17"/>
  <c r="H2251" i="17" s="1"/>
  <c r="G2019" i="17"/>
  <c r="G2021" i="17" s="1"/>
  <c r="H2350" i="17"/>
  <c r="G35" i="4" s="1"/>
  <c r="H1949" i="17"/>
  <c r="G2275" i="17"/>
  <c r="F1711" i="17"/>
  <c r="F1713" i="17" s="1"/>
  <c r="G1771" i="17"/>
  <c r="H743" i="17"/>
  <c r="H1771" i="17" s="1"/>
  <c r="G1855" i="17"/>
  <c r="H827" i="17"/>
  <c r="H1855" i="17" s="1"/>
  <c r="H491" i="17"/>
  <c r="H1519" i="17" s="1"/>
  <c r="G1519" i="17"/>
  <c r="H1845" i="17"/>
  <c r="G1623" i="17"/>
  <c r="H595" i="17"/>
  <c r="H1623" i="17" s="1"/>
  <c r="H1445" i="17"/>
  <c r="H459" i="17"/>
  <c r="H1487" i="17" s="1"/>
  <c r="G1487" i="17"/>
  <c r="G1489" i="17" s="1"/>
  <c r="G1015" i="17"/>
  <c r="F2043" i="17"/>
  <c r="F2045" i="17" s="1"/>
  <c r="H583" i="17"/>
  <c r="H1611" i="17" s="1"/>
  <c r="G1611" i="17"/>
  <c r="H1239" i="17"/>
  <c r="H2267" i="17" s="1"/>
  <c r="G2267" i="17"/>
  <c r="E853" i="17"/>
  <c r="D148" i="3" s="1"/>
  <c r="F852" i="17"/>
  <c r="E781" i="17"/>
  <c r="D130" i="3" s="1"/>
  <c r="F780" i="17"/>
  <c r="H1657" i="17"/>
  <c r="H1167" i="17"/>
  <c r="H2195" i="17" s="1"/>
  <c r="G2195" i="17"/>
  <c r="G1775" i="17"/>
  <c r="H747" i="17"/>
  <c r="H1775" i="17" s="1"/>
  <c r="H475" i="17"/>
  <c r="H1503" i="17" s="1"/>
  <c r="H1505" i="17" s="1"/>
  <c r="G1503" i="17"/>
  <c r="G843" i="17"/>
  <c r="G845" i="17" s="1"/>
  <c r="F146" i="3" s="1"/>
  <c r="F1871" i="17"/>
  <c r="F1873" i="17" s="1"/>
  <c r="G1913" i="17"/>
  <c r="H2325" i="17"/>
  <c r="G14" i="4" s="1"/>
  <c r="F14" i="4"/>
  <c r="E857" i="17"/>
  <c r="D149" i="3" s="1"/>
  <c r="F856" i="17"/>
  <c r="E433" i="17"/>
  <c r="D43" i="3" s="1"/>
  <c r="F432" i="17"/>
  <c r="H1753" i="17"/>
  <c r="H1849" i="17"/>
  <c r="H855" i="17"/>
  <c r="H1883" i="17" s="1"/>
  <c r="G2336" i="17"/>
  <c r="H1981" i="17"/>
  <c r="G1383" i="17"/>
  <c r="G1385" i="17" s="1"/>
  <c r="H355" i="17"/>
  <c r="H1383" i="17" s="1"/>
  <c r="H1385" i="17" s="1"/>
  <c r="F2363" i="17"/>
  <c r="E45" i="4" s="1"/>
  <c r="F31" i="11" s="1"/>
  <c r="G1811" i="17"/>
  <c r="H783" i="17"/>
  <c r="H1811" i="17" s="1"/>
  <c r="F1204" i="17"/>
  <c r="E1205" i="17"/>
  <c r="D236" i="3" s="1"/>
  <c r="H1913" i="17"/>
  <c r="E957" i="17"/>
  <c r="D174" i="3" s="1"/>
  <c r="F956" i="17"/>
  <c r="F1639" i="17"/>
  <c r="F1641" i="17" s="1"/>
  <c r="G611" i="17"/>
  <c r="F1144" i="17"/>
  <c r="E1145" i="17"/>
  <c r="D221" i="3" s="1"/>
  <c r="E609" i="17"/>
  <c r="D87" i="3" s="1"/>
  <c r="F608" i="17"/>
  <c r="F692" i="17"/>
  <c r="E693" i="17"/>
  <c r="D108" i="3" s="1"/>
  <c r="G1915" i="17"/>
  <c r="H887" i="17"/>
  <c r="H1915" i="17" s="1"/>
  <c r="F612" i="17"/>
  <c r="E613" i="17"/>
  <c r="D88" i="3" s="1"/>
  <c r="H1179" i="17"/>
  <c r="H2207" i="17" s="1"/>
  <c r="G2207" i="17"/>
  <c r="H1071" i="17"/>
  <c r="H2099" i="17" s="1"/>
  <c r="G2099" i="17"/>
  <c r="G2101" i="17" s="1"/>
  <c r="G2135" i="17"/>
  <c r="H1107" i="17"/>
  <c r="H2135" i="17" s="1"/>
  <c r="G1899" i="17"/>
  <c r="G1901" i="17" s="1"/>
  <c r="H871" i="17"/>
  <c r="H1899" i="17" s="1"/>
  <c r="H1901" i="17" s="1"/>
  <c r="G955" i="17"/>
  <c r="F1983" i="17"/>
  <c r="F1985" i="17" s="1"/>
  <c r="G1753" i="17"/>
  <c r="F1160" i="17"/>
  <c r="E1161" i="17"/>
  <c r="D225" i="3" s="1"/>
  <c r="E549" i="17"/>
  <c r="D72" i="3" s="1"/>
  <c r="F548" i="17"/>
  <c r="F1575" i="17"/>
  <c r="F1577" i="17" s="1"/>
  <c r="G547" i="17"/>
  <c r="H683" i="17"/>
  <c r="H1711" i="17" s="1"/>
  <c r="H1713" i="17" s="1"/>
  <c r="G1711" i="17"/>
  <c r="G1713" i="17" s="1"/>
  <c r="E393" i="17"/>
  <c r="D33" i="3" s="1"/>
  <c r="F392" i="17"/>
  <c r="F1703" i="17"/>
  <c r="F1705" i="17" s="1"/>
  <c r="G675" i="17"/>
  <c r="G2123" i="17"/>
  <c r="G2125" i="17" s="1"/>
  <c r="H1095" i="17"/>
  <c r="H2123" i="17" s="1"/>
  <c r="H2021" i="17"/>
  <c r="G1457" i="17"/>
  <c r="G1447" i="17"/>
  <c r="G1449" i="17" s="1"/>
  <c r="H419" i="17"/>
  <c r="H1447" i="17" s="1"/>
  <c r="H1449" i="17" s="1"/>
  <c r="H467" i="17"/>
  <c r="H1495" i="17" s="1"/>
  <c r="G1495" i="17"/>
  <c r="E317" i="17"/>
  <c r="D14" i="3" s="1"/>
  <c r="F316" i="17"/>
  <c r="F484" i="17"/>
  <c r="E485" i="17"/>
  <c r="D56" i="3" s="1"/>
  <c r="G483" i="17"/>
  <c r="F1511" i="17"/>
  <c r="F1513" i="17" s="1"/>
  <c r="G1159" i="17"/>
  <c r="F2187" i="17"/>
  <c r="F2189" i="17" s="1"/>
  <c r="F740" i="17"/>
  <c r="E741" i="17"/>
  <c r="D120" i="3" s="1"/>
  <c r="H1888" i="17"/>
  <c r="H1889" i="17" s="1"/>
  <c r="E677" i="17"/>
  <c r="D104" i="3" s="1"/>
  <c r="F676" i="17"/>
  <c r="G1367" i="17"/>
  <c r="H339" i="17"/>
  <c r="H1367" i="17" s="1"/>
  <c r="G1849" i="17"/>
  <c r="H1785" i="17"/>
  <c r="E401" i="17"/>
  <c r="D35" i="3" s="1"/>
  <c r="F400" i="17"/>
  <c r="G639" i="17"/>
  <c r="F1667" i="17"/>
  <c r="F1669" i="17" s="1"/>
  <c r="G1263" i="17"/>
  <c r="F2291" i="17"/>
  <c r="F2293" i="17" s="1"/>
  <c r="E1025" i="17"/>
  <c r="D191" i="3" s="1"/>
  <c r="F1024" i="17"/>
  <c r="E313" i="17"/>
  <c r="D13" i="3" s="1"/>
  <c r="F312" i="17"/>
  <c r="G1023" i="17"/>
  <c r="F2051" i="17"/>
  <c r="F2053" i="17" s="1"/>
  <c r="E937" i="17"/>
  <c r="D169" i="3" s="1"/>
  <c r="F936" i="17"/>
  <c r="E1121" i="17"/>
  <c r="D215" i="3" s="1"/>
  <c r="F1120" i="17"/>
  <c r="F972" i="17"/>
  <c r="E973" i="17"/>
  <c r="D178" i="3" s="1"/>
  <c r="F764" i="17"/>
  <c r="E765" i="17"/>
  <c r="D126" i="3" s="1"/>
  <c r="G763" i="17"/>
  <c r="F1791" i="17"/>
  <c r="F1793" i="17" s="1"/>
  <c r="F644" i="17"/>
  <c r="E645" i="17"/>
  <c r="D96" i="3" s="1"/>
  <c r="G867" i="17"/>
  <c r="F1895" i="17"/>
  <c r="F1897" i="17" s="1"/>
  <c r="F2147" i="17"/>
  <c r="F2149" i="17" s="1"/>
  <c r="G1119" i="17"/>
  <c r="E385" i="17"/>
  <c r="D31" i="3" s="1"/>
  <c r="F384" i="17"/>
  <c r="G603" i="17"/>
  <c r="F1631" i="17"/>
  <c r="F1633" i="17" s="1"/>
  <c r="G311" i="17"/>
  <c r="F1339" i="17"/>
  <c r="F1341" i="17" s="1"/>
  <c r="G511" i="17"/>
  <c r="F1539" i="17"/>
  <c r="F1541" i="17" s="1"/>
  <c r="G971" i="17"/>
  <c r="F1999" i="17"/>
  <c r="F2001" i="17" s="1"/>
  <c r="E10" i="4"/>
  <c r="F604" i="17"/>
  <c r="E605" i="17"/>
  <c r="D86" i="3" s="1"/>
  <c r="F2063" i="17"/>
  <c r="F2065" i="17" s="1"/>
  <c r="G1035" i="17"/>
  <c r="H1271" i="17"/>
  <c r="H2299" i="17" s="1"/>
  <c r="G2299" i="17"/>
  <c r="F1787" i="17"/>
  <c r="F1789" i="17" s="1"/>
  <c r="G759" i="17"/>
  <c r="G761" i="17" s="1"/>
  <c r="F125" i="3" s="1"/>
  <c r="F1839" i="17"/>
  <c r="F1841" i="17" s="1"/>
  <c r="G811" i="17"/>
  <c r="H731" i="17"/>
  <c r="H1759" i="17" s="1"/>
  <c r="G1759" i="17"/>
  <c r="G1147" i="17"/>
  <c r="F2175" i="17"/>
  <c r="F2177" i="17" s="1"/>
  <c r="F1264" i="17"/>
  <c r="E1265" i="17"/>
  <c r="D251" i="3" s="1"/>
  <c r="G1063" i="17"/>
  <c r="F2091" i="17"/>
  <c r="F2093" i="17" s="1"/>
  <c r="F512" i="17"/>
  <c r="E513" i="17"/>
  <c r="D63" i="3" s="1"/>
  <c r="F1963" i="17"/>
  <c r="F1965" i="17" s="1"/>
  <c r="G935" i="17"/>
  <c r="F1411" i="17"/>
  <c r="F1413" i="17" s="1"/>
  <c r="G383" i="17"/>
  <c r="F1036" i="17"/>
  <c r="E1037" i="17"/>
  <c r="D194" i="3" s="1"/>
  <c r="F812" i="17"/>
  <c r="E813" i="17"/>
  <c r="D138" i="3" s="1"/>
  <c r="H691" i="17"/>
  <c r="H1719" i="17" s="1"/>
  <c r="H1721" i="17" s="1"/>
  <c r="G1719" i="17"/>
  <c r="G1721" i="17" s="1"/>
  <c r="F1064" i="17"/>
  <c r="E1065" i="17"/>
  <c r="D201" i="3" s="1"/>
  <c r="G643" i="17"/>
  <c r="F1671" i="17"/>
  <c r="F1673" i="17" s="1"/>
  <c r="G2027" i="17"/>
  <c r="G2029" i="17" s="1"/>
  <c r="H999" i="17"/>
  <c r="H2027" i="17" s="1"/>
  <c r="E869" i="17"/>
  <c r="D152" i="3" s="1"/>
  <c r="F868" i="17"/>
  <c r="E545" i="17"/>
  <c r="D71" i="3" s="1"/>
  <c r="F544" i="17"/>
  <c r="G543" i="17"/>
  <c r="F1571" i="17"/>
  <c r="F1573" i="17" s="1"/>
  <c r="F1463" i="17"/>
  <c r="F1465" i="17" s="1"/>
  <c r="G435" i="17"/>
  <c r="F456" i="17"/>
  <c r="E457" i="17"/>
  <c r="D49" i="3" s="1"/>
  <c r="G1347" i="17"/>
  <c r="H319" i="17"/>
  <c r="H1347" i="17" s="1"/>
  <c r="H2332" i="17"/>
  <c r="G21" i="4" s="1"/>
  <c r="F21" i="4"/>
  <c r="G799" i="17"/>
  <c r="F1827" i="17"/>
  <c r="F1829" i="17" s="1"/>
  <c r="H739" i="17"/>
  <c r="H1767" i="17" s="1"/>
  <c r="G1767" i="17"/>
  <c r="F1735" i="17"/>
  <c r="F1737" i="17" s="1"/>
  <c r="G707" i="17"/>
  <c r="H787" i="17"/>
  <c r="H1815" i="17" s="1"/>
  <c r="G1815" i="17"/>
  <c r="F1056" i="17"/>
  <c r="E1057" i="17"/>
  <c r="D199" i="3" s="1"/>
  <c r="G455" i="17"/>
  <c r="F1483" i="17"/>
  <c r="F1485" i="17" s="1"/>
  <c r="G711" i="17"/>
  <c r="F1739" i="17"/>
  <c r="F1741" i="17" s="1"/>
  <c r="G567" i="17"/>
  <c r="F1595" i="17"/>
  <c r="F1597" i="17" s="1"/>
  <c r="F17" i="4"/>
  <c r="H2328" i="17"/>
  <c r="G17" i="4" s="1"/>
  <c r="G679" i="17"/>
  <c r="F1707" i="17"/>
  <c r="F1709" i="17" s="1"/>
  <c r="H719" i="17"/>
  <c r="H1747" i="17" s="1"/>
  <c r="G1747" i="17"/>
  <c r="G2155" i="17"/>
  <c r="G2157" i="17" s="1"/>
  <c r="H1127" i="17"/>
  <c r="H2155" i="17" s="1"/>
  <c r="H2157" i="17" s="1"/>
  <c r="G479" i="17"/>
  <c r="F1507" i="17"/>
  <c r="F1509" i="17" s="1"/>
  <c r="H659" i="17"/>
  <c r="H1687" i="17" s="1"/>
  <c r="G1687" i="17"/>
  <c r="E917" i="17"/>
  <c r="D164" i="3" s="1"/>
  <c r="F916" i="17"/>
  <c r="F1323" i="17"/>
  <c r="E1325" i="17"/>
  <c r="G1055" i="17"/>
  <c r="F2083" i="17"/>
  <c r="F2085" i="17" s="1"/>
  <c r="G823" i="17"/>
  <c r="F1851" i="17"/>
  <c r="F1853" i="17" s="1"/>
  <c r="F904" i="17"/>
  <c r="E905" i="17"/>
  <c r="D161" i="3" s="1"/>
  <c r="F332" i="17"/>
  <c r="E333" i="17"/>
  <c r="D18" i="3" s="1"/>
  <c r="F20" i="4"/>
  <c r="H2331" i="17"/>
  <c r="G20" i="4" s="1"/>
  <c r="G1479" i="17"/>
  <c r="G1481" i="17" s="1"/>
  <c r="H451" i="17"/>
  <c r="H1479" i="17" s="1"/>
  <c r="F988" i="17"/>
  <c r="E989" i="17"/>
  <c r="D182" i="3" s="1"/>
  <c r="F680" i="17"/>
  <c r="E681" i="17"/>
  <c r="D105" i="3" s="1"/>
  <c r="H1207" i="17"/>
  <c r="H2235" i="17" s="1"/>
  <c r="G2235" i="17"/>
  <c r="G903" i="17"/>
  <c r="F1931" i="17"/>
  <c r="F1933" i="17" s="1"/>
  <c r="G1635" i="17"/>
  <c r="G1637" i="17" s="1"/>
  <c r="H607" i="17"/>
  <c r="H1635" i="17" s="1"/>
  <c r="H1637" i="17" s="1"/>
  <c r="F480" i="17"/>
  <c r="E481" i="17"/>
  <c r="D55" i="3" s="1"/>
  <c r="E753" i="17"/>
  <c r="D123" i="3" s="1"/>
  <c r="F752" i="17"/>
  <c r="G1371" i="17"/>
  <c r="H343" i="17"/>
  <c r="H1371" i="17" s="1"/>
  <c r="E569" i="17"/>
  <c r="D77" i="3" s="1"/>
  <c r="F568" i="17"/>
  <c r="H1203" i="17"/>
  <c r="H2231" i="17" s="1"/>
  <c r="G2231" i="17"/>
  <c r="F1359" i="17"/>
  <c r="F1361" i="17" s="1"/>
  <c r="G331" i="17"/>
  <c r="E825" i="17"/>
  <c r="D141" i="3" s="1"/>
  <c r="F824" i="17"/>
  <c r="E713" i="17"/>
  <c r="D113" i="3" s="1"/>
  <c r="F712" i="17"/>
  <c r="F2015" i="17"/>
  <c r="F2017" i="17" s="1"/>
  <c r="G987" i="17"/>
  <c r="F1943" i="17"/>
  <c r="F1945" i="17" s="1"/>
  <c r="G915" i="17"/>
  <c r="E437" i="17"/>
  <c r="D44" i="3" s="1"/>
  <c r="F436" i="17"/>
  <c r="H1968" i="17"/>
  <c r="G519" i="17"/>
  <c r="F1547" i="17"/>
  <c r="F1549" i="17" s="1"/>
  <c r="F424" i="17"/>
  <c r="E425" i="17"/>
  <c r="D41" i="3" s="1"/>
  <c r="G667" i="17"/>
  <c r="F1695" i="17"/>
  <c r="F1697" i="17" s="1"/>
  <c r="E1113" i="17"/>
  <c r="D213" i="3" s="1"/>
  <c r="F1112" i="17"/>
  <c r="E581" i="17"/>
  <c r="D80" i="3" s="1"/>
  <c r="F580" i="17"/>
  <c r="G579" i="17"/>
  <c r="F1607" i="17"/>
  <c r="F1609" i="17" s="1"/>
  <c r="F968" i="17"/>
  <c r="E969" i="17"/>
  <c r="D177" i="3" s="1"/>
  <c r="F1060" i="17"/>
  <c r="E1061" i="17"/>
  <c r="D200" i="3" s="1"/>
  <c r="H315" i="17"/>
  <c r="H1343" i="17" s="1"/>
  <c r="G1343" i="17"/>
  <c r="G1345" i="17" s="1"/>
  <c r="F572" i="17"/>
  <c r="E573" i="17"/>
  <c r="D78" i="3" s="1"/>
  <c r="H1091" i="17"/>
  <c r="H2119" i="17" s="1"/>
  <c r="G2119" i="17"/>
  <c r="G2121" i="17" s="1"/>
  <c r="F1431" i="17"/>
  <c r="F1433" i="17" s="1"/>
  <c r="G403" i="17"/>
  <c r="F472" i="17"/>
  <c r="E473" i="17"/>
  <c r="D53" i="3" s="1"/>
  <c r="F1451" i="17"/>
  <c r="F1453" i="17" s="1"/>
  <c r="G423" i="17"/>
  <c r="G1003" i="17"/>
  <c r="F2031" i="17"/>
  <c r="F2033" i="17" s="1"/>
  <c r="E553" i="17"/>
  <c r="D73" i="3" s="1"/>
  <c r="F552" i="17"/>
  <c r="F796" i="17"/>
  <c r="E797" i="17"/>
  <c r="D134" i="3" s="1"/>
  <c r="F728" i="17"/>
  <c r="E729" i="17"/>
  <c r="D117" i="3" s="1"/>
  <c r="G875" i="17"/>
  <c r="F1903" i="17"/>
  <c r="F1905" i="17" s="1"/>
  <c r="G1627" i="17"/>
  <c r="G1629" i="17" s="1"/>
  <c r="H599" i="17"/>
  <c r="H1627" i="17" s="1"/>
  <c r="H1629" i="17" s="1"/>
  <c r="G695" i="17"/>
  <c r="F1723" i="17"/>
  <c r="F1725" i="17" s="1"/>
  <c r="H1143" i="17"/>
  <c r="H2171" i="17" s="1"/>
  <c r="G2171" i="17"/>
  <c r="G2173" i="17" s="1"/>
  <c r="G1417" i="17"/>
  <c r="G899" i="17"/>
  <c r="F1927" i="17"/>
  <c r="F1929" i="17" s="1"/>
  <c r="F2199" i="17"/>
  <c r="F2201" i="17" s="1"/>
  <c r="G1171" i="17"/>
  <c r="E1021" i="17"/>
  <c r="D190" i="3" s="1"/>
  <c r="F1020" i="17"/>
  <c r="G655" i="17"/>
  <c r="F1683" i="17"/>
  <c r="F1685" i="17" s="1"/>
  <c r="G471" i="17"/>
  <c r="F1499" i="17"/>
  <c r="F1501" i="17" s="1"/>
  <c r="G1779" i="17"/>
  <c r="H751" i="17"/>
  <c r="H1779" i="17" s="1"/>
  <c r="F500" i="17"/>
  <c r="E501" i="17"/>
  <c r="D60" i="3" s="1"/>
  <c r="F532" i="17"/>
  <c r="E533" i="17"/>
  <c r="D68" i="3" s="1"/>
  <c r="E901" i="17"/>
  <c r="D160" i="3" s="1"/>
  <c r="F900" i="17"/>
  <c r="F668" i="17"/>
  <c r="E669" i="17"/>
  <c r="D102" i="3" s="1"/>
  <c r="E1173" i="17"/>
  <c r="D228" i="3" s="1"/>
  <c r="F1172" i="17"/>
  <c r="F348" i="17"/>
  <c r="E349" i="17"/>
  <c r="D22" i="3" s="1"/>
  <c r="E657" i="17"/>
  <c r="D99" i="3" s="1"/>
  <c r="F656" i="17"/>
  <c r="E1005" i="17"/>
  <c r="D186" i="3" s="1"/>
  <c r="F1004" i="17"/>
  <c r="E1269" i="17"/>
  <c r="D252" i="3" s="1"/>
  <c r="F1268" i="17"/>
  <c r="G839" i="17"/>
  <c r="G841" i="17" s="1"/>
  <c r="F145" i="3" s="1"/>
  <c r="F1867" i="17"/>
  <c r="F1869" i="17" s="1"/>
  <c r="G1267" i="17"/>
  <c r="F2295" i="17"/>
  <c r="F2297" i="17" s="1"/>
  <c r="E877" i="17"/>
  <c r="D154" i="3" s="1"/>
  <c r="F876" i="17"/>
  <c r="F2075" i="17"/>
  <c r="F2077" i="17" s="1"/>
  <c r="G1047" i="17"/>
  <c r="F696" i="17"/>
  <c r="E697" i="17"/>
  <c r="D109" i="3" s="1"/>
  <c r="F1032" i="17"/>
  <c r="E1033" i="17"/>
  <c r="D193" i="3" s="1"/>
  <c r="G635" i="17"/>
  <c r="F1663" i="17"/>
  <c r="F1665" i="17" s="1"/>
  <c r="G551" i="17"/>
  <c r="F1579" i="17"/>
  <c r="F1581" i="17" s="1"/>
  <c r="G1031" i="17"/>
  <c r="F2059" i="17"/>
  <c r="F2061" i="17" s="1"/>
  <c r="E893" i="17"/>
  <c r="D158" i="3" s="1"/>
  <c r="F892" i="17"/>
  <c r="H2323" i="17"/>
  <c r="F12" i="4"/>
  <c r="G715" i="17"/>
  <c r="F1743" i="17"/>
  <c r="F1745" i="17" s="1"/>
  <c r="G1379" i="17"/>
  <c r="H351" i="17"/>
  <c r="H1379" i="17" s="1"/>
  <c r="F1951" i="17"/>
  <c r="F1953" i="17" s="1"/>
  <c r="G923" i="17"/>
  <c r="E521" i="17"/>
  <c r="D65" i="3" s="1"/>
  <c r="F520" i="17"/>
  <c r="H2124" i="17"/>
  <c r="G1845" i="17"/>
  <c r="G1973" i="17"/>
  <c r="G967" i="17"/>
  <c r="F1995" i="17"/>
  <c r="F1997" i="17" s="1"/>
  <c r="G531" i="17"/>
  <c r="F1559" i="17"/>
  <c r="F1561" i="17" s="1"/>
  <c r="F380" i="17"/>
  <c r="E381" i="17"/>
  <c r="D30" i="3" s="1"/>
  <c r="F1599" i="17"/>
  <c r="F1601" i="17" s="1"/>
  <c r="G571" i="17"/>
  <c r="H1083" i="17"/>
  <c r="H2111" i="17" s="1"/>
  <c r="G2111" i="17"/>
  <c r="G2113" i="17" s="1"/>
  <c r="F1184" i="17"/>
  <c r="E1185" i="17"/>
  <c r="D231" i="3" s="1"/>
  <c r="E1137" i="17"/>
  <c r="D219" i="3" s="1"/>
  <c r="F1136" i="17"/>
  <c r="F2139" i="17"/>
  <c r="F2141" i="17" s="1"/>
  <c r="G1111" i="17"/>
  <c r="F1755" i="17"/>
  <c r="F1757" i="17" s="1"/>
  <c r="G727" i="17"/>
  <c r="H308" i="17"/>
  <c r="H309" i="17" s="1"/>
  <c r="G309" i="17"/>
  <c r="F12" i="3" s="1"/>
  <c r="H1027" i="17"/>
  <c r="H2055" i="17" s="1"/>
  <c r="G2055" i="17"/>
  <c r="G1505" i="17"/>
  <c r="D20" i="12"/>
  <c r="D2363" i="17"/>
  <c r="C45" i="4" s="1"/>
  <c r="D31" i="11" s="1"/>
  <c r="D26" i="10"/>
  <c r="F1527" i="17"/>
  <c r="F1529" i="17" s="1"/>
  <c r="G499" i="17"/>
  <c r="G379" i="17"/>
  <c r="F1407" i="17"/>
  <c r="F1409" i="17" s="1"/>
  <c r="G939" i="17"/>
  <c r="F1967" i="17"/>
  <c r="F1969" i="17" s="1"/>
  <c r="E941" i="17"/>
  <c r="D170" i="3" s="1"/>
  <c r="F940" i="17"/>
  <c r="H2326" i="17"/>
  <c r="G15" i="4" s="1"/>
  <c r="F15" i="4"/>
  <c r="G487" i="17"/>
  <c r="F1515" i="17"/>
  <c r="F1517" i="17" s="1"/>
  <c r="F404" i="17"/>
  <c r="E405" i="17"/>
  <c r="D36" i="3" s="1"/>
  <c r="G1961" i="17"/>
  <c r="F1375" i="17"/>
  <c r="F1377" i="17" s="1"/>
  <c r="G347" i="17"/>
  <c r="E717" i="17"/>
  <c r="D114" i="3" s="1"/>
  <c r="F716" i="17"/>
  <c r="G1059" i="17"/>
  <c r="F2087" i="17"/>
  <c r="F2089" i="17" s="1"/>
  <c r="F1048" i="17"/>
  <c r="E1049" i="17"/>
  <c r="D197" i="3" s="1"/>
  <c r="G1183" i="17"/>
  <c r="F2211" i="17"/>
  <c r="F2213" i="17" s="1"/>
  <c r="F1715" i="17"/>
  <c r="F1717" i="17" s="1"/>
  <c r="G687" i="17"/>
  <c r="G689" i="17" s="1"/>
  <c r="F107" i="3" s="1"/>
  <c r="G1019" i="17"/>
  <c r="F2047" i="17"/>
  <c r="F2049" i="17" s="1"/>
  <c r="F488" i="17"/>
  <c r="E489" i="17"/>
  <c r="D57" i="3" s="1"/>
  <c r="F636" i="17"/>
  <c r="E637" i="17"/>
  <c r="D94" i="3" s="1"/>
  <c r="G891" i="17"/>
  <c r="F1919" i="17"/>
  <c r="F1921" i="17" s="1"/>
  <c r="F2163" i="17"/>
  <c r="F2165" i="17" s="1"/>
  <c r="G1135" i="17"/>
  <c r="F1799" i="17"/>
  <c r="F1801" i="17" s="1"/>
  <c r="G771" i="17"/>
  <c r="F1823" i="17"/>
  <c r="F1825" i="17" s="1"/>
  <c r="G795" i="17"/>
  <c r="H2076" i="17"/>
  <c r="E1327" i="17"/>
  <c r="D1329" i="17"/>
  <c r="F1100" i="17"/>
  <c r="E1101" i="17"/>
  <c r="D210" i="3" s="1"/>
  <c r="F1819" i="17"/>
  <c r="F1821" i="17" s="1"/>
  <c r="G791" i="17"/>
  <c r="G2217" i="17"/>
  <c r="G1195" i="17"/>
  <c r="F2223" i="17"/>
  <c r="F2225" i="17" s="1"/>
  <c r="G1155" i="17"/>
  <c r="F2183" i="17"/>
  <c r="F2185" i="17" s="1"/>
  <c r="G24" i="10"/>
  <c r="F524" i="17"/>
  <c r="E525" i="17"/>
  <c r="D66" i="3" s="1"/>
  <c r="G1131" i="17"/>
  <c r="F2159" i="17"/>
  <c r="F2161" i="17" s="1"/>
  <c r="F1164" i="17"/>
  <c r="E1165" i="17"/>
  <c r="D226" i="3" s="1"/>
  <c r="E1253" i="17"/>
  <c r="D248" i="3" s="1"/>
  <c r="F1252" i="17"/>
  <c r="F1280" i="17"/>
  <c r="E1281" i="17"/>
  <c r="D255" i="3" s="1"/>
  <c r="G1251" i="17"/>
  <c r="F2279" i="17"/>
  <c r="F2281" i="17" s="1"/>
  <c r="F1156" i="17"/>
  <c r="E1157" i="17"/>
  <c r="D224" i="3" s="1"/>
  <c r="G2361" i="17"/>
  <c r="G523" i="17"/>
  <c r="F1551" i="17"/>
  <c r="F1553" i="17" s="1"/>
  <c r="G663" i="17"/>
  <c r="F1691" i="17"/>
  <c r="F1693" i="17" s="1"/>
  <c r="G1279" i="17"/>
  <c r="F2307" i="17"/>
  <c r="F2309" i="17" s="1"/>
  <c r="D1331" i="17"/>
  <c r="D304" i="17"/>
  <c r="E303" i="17"/>
  <c r="F303" i="17" s="1"/>
  <c r="G303" i="17" s="1"/>
  <c r="H303" i="17" s="1"/>
  <c r="E665" i="17"/>
  <c r="D101" i="3" s="1"/>
  <c r="F664" i="17"/>
  <c r="G1163" i="17"/>
  <c r="F2191" i="17"/>
  <c r="F2193" i="17" s="1"/>
  <c r="E1197" i="17"/>
  <c r="D234" i="3" s="1"/>
  <c r="F1196" i="17"/>
  <c r="E33" i="17"/>
  <c r="F32" i="17"/>
  <c r="B307" i="17" s="1"/>
  <c r="E300" i="17"/>
  <c r="D301" i="17"/>
  <c r="C10" i="3" s="1"/>
  <c r="F2127" i="17"/>
  <c r="F2129" i="17" s="1"/>
  <c r="G1099" i="17"/>
  <c r="G1893" i="17"/>
  <c r="F1132" i="17"/>
  <c r="E1133" i="17"/>
  <c r="D218" i="3" s="1"/>
  <c r="B1331" i="17"/>
  <c r="B11" i="3"/>
  <c r="B277" i="3" s="1"/>
  <c r="E793" i="17"/>
  <c r="D133" i="3" s="1"/>
  <c r="F792" i="17"/>
  <c r="G1445" i="17"/>
  <c r="G1557" i="17"/>
  <c r="G1861" i="17"/>
  <c r="G1537" i="17"/>
  <c r="H2152" i="17"/>
  <c r="H2153" i="17" s="1"/>
  <c r="G2153" i="17"/>
  <c r="G1585" i="17"/>
  <c r="H1584" i="17"/>
  <c r="H1585" i="17" s="1"/>
  <c r="H2100" i="17"/>
  <c r="H1456" i="17"/>
  <c r="H1457" i="17" s="1"/>
  <c r="G1677" i="17"/>
  <c r="H1516" i="17"/>
  <c r="G1473" i="17"/>
  <c r="H1472" i="17"/>
  <c r="H1473" i="17" s="1"/>
  <c r="H1480" i="17"/>
  <c r="H1604" i="17"/>
  <c r="H1605" i="17" s="1"/>
  <c r="G1605" i="17"/>
  <c r="H1496" i="17"/>
  <c r="H1497" i="17" s="1"/>
  <c r="G1497" i="17"/>
  <c r="H1452" i="17"/>
  <c r="H2128" i="17"/>
  <c r="H2028" i="17"/>
  <c r="H1488" i="17"/>
  <c r="H1489" i="17" s="1"/>
  <c r="H1936" i="17"/>
  <c r="H1937" i="17" s="1"/>
  <c r="G1937" i="17"/>
  <c r="H1992" i="17"/>
  <c r="H1993" i="17" s="1"/>
  <c r="G1993" i="17"/>
  <c r="H1512" i="17"/>
  <c r="H2352" i="17"/>
  <c r="G37" i="4" s="1"/>
  <c r="F37" i="4"/>
  <c r="H2358" i="17"/>
  <c r="G43" i="4" s="1"/>
  <c r="F43" i="4"/>
  <c r="F32" i="4"/>
  <c r="H2347" i="17"/>
  <c r="G32" i="4" s="1"/>
  <c r="G2145" i="17"/>
  <c r="H2144" i="17"/>
  <c r="H2145" i="17" s="1"/>
  <c r="G29" i="4"/>
  <c r="H2172" i="17"/>
  <c r="H996" i="17"/>
  <c r="H997" i="17" s="1"/>
  <c r="G184" i="3" s="1"/>
  <c r="G997" i="17"/>
  <c r="F184" i="3" s="1"/>
  <c r="G593" i="17"/>
  <c r="F83" i="3" s="1"/>
  <c r="H592" i="17"/>
  <c r="H593" i="17" s="1"/>
  <c r="G83" i="3" s="1"/>
  <c r="G981" i="17"/>
  <c r="F180" i="3" s="1"/>
  <c r="H980" i="17"/>
  <c r="H981" i="17" s="1"/>
  <c r="G180" i="3" s="1"/>
  <c r="H844" i="17"/>
  <c r="H948" i="17"/>
  <c r="H949" i="17" s="1"/>
  <c r="G172" i="3" s="1"/>
  <c r="G949" i="17"/>
  <c r="F172" i="3" s="1"/>
  <c r="H1192" i="17"/>
  <c r="H1193" i="17" s="1"/>
  <c r="G233" i="3" s="1"/>
  <c r="G1193" i="17"/>
  <c r="F233" i="3" s="1"/>
  <c r="G517" i="17"/>
  <c r="F64" i="3" s="1"/>
  <c r="H516" i="17"/>
  <c r="H517" i="17" s="1"/>
  <c r="G64" i="3" s="1"/>
  <c r="G325" i="17"/>
  <c r="F16" i="3" s="1"/>
  <c r="H324" i="17"/>
  <c r="H325" i="17" s="1"/>
  <c r="G16" i="3" s="1"/>
  <c r="H984" i="17"/>
  <c r="G985" i="17"/>
  <c r="F181" i="3" s="1"/>
  <c r="H1140" i="17"/>
  <c r="H1141" i="17" s="1"/>
  <c r="G220" i="3" s="1"/>
  <c r="G1141" i="17"/>
  <c r="F220" i="3" s="1"/>
  <c r="H504" i="17"/>
  <c r="H505" i="17" s="1"/>
  <c r="G61" i="3" s="1"/>
  <c r="G505" i="17"/>
  <c r="F61" i="3" s="1"/>
  <c r="H1360" i="17"/>
  <c r="G673" i="17"/>
  <c r="F103" i="3" s="1"/>
  <c r="H672" i="17"/>
  <c r="H673" i="17" s="1"/>
  <c r="G103" i="3" s="1"/>
  <c r="H576" i="17"/>
  <c r="H577" i="17" s="1"/>
  <c r="G79" i="3" s="1"/>
  <c r="G577" i="17"/>
  <c r="F79" i="3" s="1"/>
  <c r="H2104" i="17"/>
  <c r="H2105" i="17" s="1"/>
  <c r="G2105" i="17"/>
  <c r="G2205" i="17"/>
  <c r="H2204" i="17"/>
  <c r="H2205" i="17" s="1"/>
  <c r="G509" i="17"/>
  <c r="F62" i="3" s="1"/>
  <c r="H508" i="17"/>
  <c r="H509" i="17" s="1"/>
  <c r="G62" i="3" s="1"/>
  <c r="H464" i="17"/>
  <c r="G465" i="17"/>
  <c r="F51" i="3" s="1"/>
  <c r="H388" i="17"/>
  <c r="H389" i="17" s="1"/>
  <c r="G32" i="3" s="1"/>
  <c r="G389" i="17"/>
  <c r="F32" i="3" s="1"/>
  <c r="H1408" i="17"/>
  <c r="H584" i="17"/>
  <c r="G585" i="17"/>
  <c r="F81" i="3" s="1"/>
  <c r="H440" i="17"/>
  <c r="H441" i="17" s="1"/>
  <c r="G45" i="3" s="1"/>
  <c r="G441" i="17"/>
  <c r="F45" i="3" s="1"/>
  <c r="G705" i="17"/>
  <c r="F111" i="3" s="1"/>
  <c r="H704" i="17"/>
  <c r="H705" i="17" s="1"/>
  <c r="G111" i="3" s="1"/>
  <c r="G897" i="17"/>
  <c r="F159" i="3" s="1"/>
  <c r="H896" i="17"/>
  <c r="H897" i="17" s="1"/>
  <c r="G159" i="3" s="1"/>
  <c r="G321" i="17"/>
  <c r="F15" i="3" s="1"/>
  <c r="H320" i="17"/>
  <c r="H1220" i="17"/>
  <c r="H1221" i="17" s="1"/>
  <c r="G240" i="3" s="1"/>
  <c r="G1221" i="17"/>
  <c r="F240" i="3" s="1"/>
  <c r="H360" i="17"/>
  <c r="H361" i="17" s="1"/>
  <c r="G25" i="3" s="1"/>
  <c r="G361" i="17"/>
  <c r="F25" i="3" s="1"/>
  <c r="G777" i="17"/>
  <c r="F129" i="3" s="1"/>
  <c r="H776" i="17"/>
  <c r="H777" i="17" s="1"/>
  <c r="G129" i="3" s="1"/>
  <c r="H1224" i="17"/>
  <c r="H1225" i="17" s="1"/>
  <c r="G241" i="3" s="1"/>
  <c r="G1225" i="17"/>
  <c r="F241" i="3" s="1"/>
  <c r="G445" i="17"/>
  <c r="F46" i="3" s="1"/>
  <c r="H444" i="17"/>
  <c r="H445" i="17" s="1"/>
  <c r="G46" i="3" s="1"/>
  <c r="G537" i="17"/>
  <c r="F69" i="3" s="1"/>
  <c r="H536" i="17"/>
  <c r="H537" i="17" s="1"/>
  <c r="G69" i="3" s="1"/>
  <c r="G1117" i="17"/>
  <c r="F214" i="3" s="1"/>
  <c r="H1116" i="17"/>
  <c r="H1117" i="17" s="1"/>
  <c r="G214" i="3" s="1"/>
  <c r="G497" i="17"/>
  <c r="F59" i="3" s="1"/>
  <c r="H496" i="17"/>
  <c r="H497" i="17" s="1"/>
  <c r="G59" i="3" s="1"/>
  <c r="G589" i="17"/>
  <c r="F82" i="3" s="1"/>
  <c r="H588" i="17"/>
  <c r="H589" i="17" s="1"/>
  <c r="G82" i="3" s="1"/>
  <c r="G769" i="17"/>
  <c r="F127" i="3" s="1"/>
  <c r="H768" i="17"/>
  <c r="H769" i="17" s="1"/>
  <c r="G127" i="3" s="1"/>
  <c r="H628" i="17"/>
  <c r="H629" i="17" s="1"/>
  <c r="G92" i="3" s="1"/>
  <c r="G629" i="17"/>
  <c r="F92" i="3" s="1"/>
  <c r="G357" i="17"/>
  <c r="F24" i="3" s="1"/>
  <c r="H356" i="17"/>
  <c r="H357" i="17" s="1"/>
  <c r="G24" i="3" s="1"/>
  <c r="H492" i="17"/>
  <c r="H493" i="17" s="1"/>
  <c r="G58" i="3" s="1"/>
  <c r="G493" i="17"/>
  <c r="F58" i="3" s="1"/>
  <c r="G929" i="17"/>
  <c r="F167" i="3" s="1"/>
  <c r="H928" i="17"/>
  <c r="H929" i="17" s="1"/>
  <c r="G167" i="3" s="1"/>
  <c r="H860" i="17"/>
  <c r="H861" i="17" s="1"/>
  <c r="G150" i="3" s="1"/>
  <c r="G861" i="17"/>
  <c r="F150" i="3" s="1"/>
  <c r="H468" i="17"/>
  <c r="H469" i="17" s="1"/>
  <c r="G52" i="3" s="1"/>
  <c r="G469" i="17"/>
  <c r="F52" i="3" s="1"/>
  <c r="G745" i="17"/>
  <c r="F121" i="3" s="1"/>
  <c r="H744" i="17"/>
  <c r="H745" i="17" s="1"/>
  <c r="G121" i="3" s="1"/>
  <c r="G921" i="17"/>
  <c r="F165" i="3" s="1"/>
  <c r="H920" i="17"/>
  <c r="H921" i="17" s="1"/>
  <c r="G165" i="3" s="1"/>
  <c r="H760" i="17"/>
  <c r="H448" i="17"/>
  <c r="H449" i="17" s="1"/>
  <c r="G47" i="3" s="1"/>
  <c r="G449" i="17"/>
  <c r="F47" i="3" s="1"/>
  <c r="H1232" i="17"/>
  <c r="H1233" i="17" s="1"/>
  <c r="G243" i="3" s="1"/>
  <c r="G1233" i="17"/>
  <c r="F243" i="3" s="1"/>
  <c r="H420" i="17"/>
  <c r="H421" i="17" s="1"/>
  <c r="G40" i="3" s="1"/>
  <c r="G421" i="17"/>
  <c r="F40" i="3" s="1"/>
  <c r="H1168" i="17"/>
  <c r="H1169" i="17" s="1"/>
  <c r="G227" i="3" s="1"/>
  <c r="G1169" i="17"/>
  <c r="F227" i="3" s="1"/>
  <c r="H1084" i="17"/>
  <c r="H1085" i="17" s="1"/>
  <c r="G206" i="3" s="1"/>
  <c r="G1085" i="17"/>
  <c r="F206" i="3" s="1"/>
  <c r="G649" i="17"/>
  <c r="F97" i="3" s="1"/>
  <c r="H648" i="17"/>
  <c r="H649" i="17" s="1"/>
  <c r="G97" i="3" s="1"/>
  <c r="G933" i="17"/>
  <c r="F168" i="3" s="1"/>
  <c r="H932" i="17"/>
  <c r="H933" i="17" s="1"/>
  <c r="G168" i="3" s="1"/>
  <c r="H376" i="17"/>
  <c r="H377" i="17" s="1"/>
  <c r="G29" i="3" s="1"/>
  <c r="G377" i="17"/>
  <c r="F29" i="3" s="1"/>
  <c r="G597" i="17"/>
  <c r="F84" i="3" s="1"/>
  <c r="H596" i="17"/>
  <c r="H597" i="17" s="1"/>
  <c r="G84" i="3" s="1"/>
  <c r="G961" i="17"/>
  <c r="F175" i="3" s="1"/>
  <c r="H960" i="17"/>
  <c r="H961" i="17" s="1"/>
  <c r="G175" i="3" s="1"/>
  <c r="H820" i="17"/>
  <c r="H821" i="17" s="1"/>
  <c r="G140" i="3" s="1"/>
  <c r="G821" i="17"/>
  <c r="F140" i="3" s="1"/>
  <c r="H2168" i="17"/>
  <c r="H2169" i="17" s="1"/>
  <c r="G2169" i="17"/>
  <c r="G653" i="17"/>
  <c r="F98" i="3" s="1"/>
  <c r="H652" i="17"/>
  <c r="H653" i="17" s="1"/>
  <c r="G98" i="3" s="1"/>
  <c r="H840" i="17"/>
  <c r="H2268" i="17"/>
  <c r="H2269" i="17" s="1"/>
  <c r="G2269" i="17"/>
  <c r="G881" i="17"/>
  <c r="F155" i="3" s="1"/>
  <c r="H880" i="17"/>
  <c r="H881" i="17" s="1"/>
  <c r="G155" i="3" s="1"/>
  <c r="G461" i="17"/>
  <c r="F50" i="3" s="1"/>
  <c r="H460" i="17"/>
  <c r="H461" i="17" s="1"/>
  <c r="G50" i="3" s="1"/>
  <c r="H720" i="17"/>
  <c r="H721" i="17" s="1"/>
  <c r="G115" i="3" s="1"/>
  <c r="G721" i="17"/>
  <c r="F115" i="3" s="1"/>
  <c r="H1076" i="17"/>
  <c r="H1077" i="17" s="1"/>
  <c r="G204" i="3" s="1"/>
  <c r="G1077" i="17"/>
  <c r="F204" i="3" s="1"/>
  <c r="H884" i="17"/>
  <c r="H885" i="17" s="1"/>
  <c r="G156" i="3" s="1"/>
  <c r="G885" i="17"/>
  <c r="F156" i="3" s="1"/>
  <c r="H816" i="17"/>
  <c r="H817" i="17" s="1"/>
  <c r="G139" i="3" s="1"/>
  <c r="G817" i="17"/>
  <c r="F139" i="3" s="1"/>
  <c r="G833" i="17"/>
  <c r="F143" i="3" s="1"/>
  <c r="H832" i="17"/>
  <c r="H833" i="17" s="1"/>
  <c r="G143" i="3" s="1"/>
  <c r="H2192" i="17"/>
  <c r="G561" i="17"/>
  <c r="F75" i="3" s="1"/>
  <c r="H560" i="17"/>
  <c r="H561" i="17" s="1"/>
  <c r="G75" i="3" s="1"/>
  <c r="H732" i="17"/>
  <c r="H733" i="17" s="1"/>
  <c r="G118" i="3" s="1"/>
  <c r="G733" i="17"/>
  <c r="F118" i="3" s="1"/>
  <c r="H804" i="17"/>
  <c r="H805" i="17" s="1"/>
  <c r="G136" i="3" s="1"/>
  <c r="G805" i="17"/>
  <c r="F136" i="3" s="1"/>
  <c r="H396" i="17"/>
  <c r="H397" i="17" s="1"/>
  <c r="G34" i="3" s="1"/>
  <c r="G397" i="17"/>
  <c r="F34" i="3" s="1"/>
  <c r="H700" i="17"/>
  <c r="G701" i="17"/>
  <c r="F110" i="3" s="1"/>
  <c r="G737" i="17"/>
  <c r="F119" i="3" s="1"/>
  <c r="H736" i="17"/>
  <c r="H737" i="17" s="1"/>
  <c r="G119" i="3" s="1"/>
  <c r="G617" i="17"/>
  <c r="F89" i="3" s="1"/>
  <c r="H616" i="17"/>
  <c r="H617" i="17" s="1"/>
  <c r="G89" i="3" s="1"/>
  <c r="H408" i="17"/>
  <c r="H409" i="17" s="1"/>
  <c r="G37" i="3" s="1"/>
  <c r="G409" i="17"/>
  <c r="F37" i="3" s="1"/>
  <c r="G685" i="17"/>
  <c r="F106" i="3" s="1"/>
  <c r="H684" i="17"/>
  <c r="H685" i="17" s="1"/>
  <c r="G106" i="3" s="1"/>
  <c r="H688" i="17"/>
  <c r="H1080" i="17"/>
  <c r="H1081" i="17" s="1"/>
  <c r="G205" i="3" s="1"/>
  <c r="G1081" i="17"/>
  <c r="F205" i="3" s="1"/>
  <c r="H412" i="17"/>
  <c r="H413" i="17" s="1"/>
  <c r="G38" i="3" s="1"/>
  <c r="G413" i="17"/>
  <c r="F38" i="3" s="1"/>
  <c r="G565" i="17"/>
  <c r="F76" i="3" s="1"/>
  <c r="H564" i="17"/>
  <c r="H565" i="17" s="1"/>
  <c r="G76" i="3" s="1"/>
  <c r="G1429" i="17"/>
  <c r="H1428" i="17"/>
  <c r="H1429" i="17" s="1"/>
  <c r="G757" i="17"/>
  <c r="F124" i="3" s="1"/>
  <c r="H756" i="17"/>
  <c r="H757" i="17" s="1"/>
  <c r="G124" i="3" s="1"/>
  <c r="H620" i="17"/>
  <c r="H621" i="17" s="1"/>
  <c r="G90" i="3" s="1"/>
  <c r="G621" i="17"/>
  <c r="F90" i="3" s="1"/>
  <c r="G925" i="17"/>
  <c r="F166" i="3" s="1"/>
  <c r="H924" i="17"/>
  <c r="H1000" i="17"/>
  <c r="H1001" i="17" s="1"/>
  <c r="G185" i="3" s="1"/>
  <c r="G1001" i="17"/>
  <c r="F185" i="3" s="1"/>
  <c r="G953" i="17"/>
  <c r="F173" i="3" s="1"/>
  <c r="H952" i="17"/>
  <c r="H953" i="17" s="1"/>
  <c r="G173" i="3" s="1"/>
  <c r="G725" i="17"/>
  <c r="F116" i="3" s="1"/>
  <c r="H724" i="17"/>
  <c r="H725" i="17" s="1"/>
  <c r="G116" i="3" s="1"/>
  <c r="H784" i="17"/>
  <c r="H785" i="17" s="1"/>
  <c r="G131" i="3" s="1"/>
  <c r="G785" i="17"/>
  <c r="F131" i="3" s="1"/>
  <c r="G477" i="17"/>
  <c r="F54" i="3" s="1"/>
  <c r="H476" i="17"/>
  <c r="H477" i="17" s="1"/>
  <c r="G54" i="3" s="1"/>
  <c r="H660" i="17"/>
  <c r="H661" i="17" s="1"/>
  <c r="G100" i="3" s="1"/>
  <c r="G661" i="17"/>
  <c r="F100" i="3" s="1"/>
  <c r="H976" i="17"/>
  <c r="H977" i="17" s="1"/>
  <c r="G179" i="3" s="1"/>
  <c r="G977" i="17"/>
  <c r="F179" i="3" s="1"/>
  <c r="G641" i="17"/>
  <c r="F95" i="3" s="1"/>
  <c r="H640" i="17"/>
  <c r="H1188" i="17"/>
  <c r="H1189" i="17" s="1"/>
  <c r="G232" i="3" s="1"/>
  <c r="G1189" i="17"/>
  <c r="F232" i="3" s="1"/>
  <c r="G913" i="17"/>
  <c r="F163" i="3" s="1"/>
  <c r="H912" i="17"/>
  <c r="H913" i="17" s="1"/>
  <c r="G163" i="3" s="1"/>
  <c r="H556" i="17"/>
  <c r="H557" i="17" s="1"/>
  <c r="G74" i="3" s="1"/>
  <c r="G557" i="17"/>
  <c r="F74" i="3" s="1"/>
  <c r="G541" i="17"/>
  <c r="F70" i="3" s="1"/>
  <c r="H540" i="17"/>
  <c r="H541" i="17" s="1"/>
  <c r="G70" i="3" s="1"/>
  <c r="H800" i="17"/>
  <c r="G801" i="17"/>
  <c r="F135" i="3" s="1"/>
  <c r="G1041" i="17"/>
  <c r="F195" i="3" s="1"/>
  <c r="H1040" i="17"/>
  <c r="H1041" i="17" s="1"/>
  <c r="G195" i="3" s="1"/>
  <c r="H888" i="17"/>
  <c r="H889" i="17" s="1"/>
  <c r="G157" i="3" s="1"/>
  <c r="G889" i="17"/>
  <c r="F157" i="3" s="1"/>
  <c r="G429" i="17"/>
  <c r="F42" i="3" s="1"/>
  <c r="H428" i="17"/>
  <c r="H429" i="17" s="1"/>
  <c r="G42" i="3" s="1"/>
  <c r="G1241" i="17"/>
  <c r="F245" i="3" s="1"/>
  <c r="H1240" i="17"/>
  <c r="H1241" i="17" s="1"/>
  <c r="G245" i="3" s="1"/>
  <c r="H340" i="17"/>
  <c r="H341" i="17" s="1"/>
  <c r="G20" i="3" s="1"/>
  <c r="G341" i="17"/>
  <c r="F20" i="3" s="1"/>
  <c r="H452" i="17"/>
  <c r="H453" i="17" s="1"/>
  <c r="G48" i="3" s="1"/>
  <c r="G453" i="17"/>
  <c r="F48" i="3" s="1"/>
  <c r="G749" i="17"/>
  <c r="F122" i="3" s="1"/>
  <c r="H748" i="17"/>
  <c r="H749" i="17" s="1"/>
  <c r="G122" i="3" s="1"/>
  <c r="H1152" i="17"/>
  <c r="H1153" i="17" s="1"/>
  <c r="G223" i="3" s="1"/>
  <c r="G1153" i="17"/>
  <c r="F223" i="3" s="1"/>
  <c r="G529" i="17"/>
  <c r="F67" i="3" s="1"/>
  <c r="H528" i="17"/>
  <c r="H529" i="17" s="1"/>
  <c r="G67" i="3" s="1"/>
  <c r="H1092" i="17"/>
  <c r="H1093" i="17" s="1"/>
  <c r="G208" i="3" s="1"/>
  <c r="G1093" i="17"/>
  <c r="F208" i="3" s="1"/>
  <c r="G709" i="17"/>
  <c r="F112" i="3" s="1"/>
  <c r="H708" i="17"/>
  <c r="H872" i="17"/>
  <c r="H873" i="17" s="1"/>
  <c r="G153" i="3" s="1"/>
  <c r="G873" i="17"/>
  <c r="F153" i="3" s="1"/>
  <c r="H416" i="17"/>
  <c r="H417" i="17" s="1"/>
  <c r="G39" i="3" s="1"/>
  <c r="G417" i="17"/>
  <c r="F39" i="3" s="1"/>
  <c r="H2196" i="17"/>
  <c r="H2197" i="17" s="1"/>
  <c r="G2197" i="17"/>
  <c r="H1528" i="17"/>
  <c r="G2261" i="17"/>
  <c r="H2260" i="17"/>
  <c r="H2261" i="17" s="1"/>
  <c r="H2292" i="17"/>
  <c r="H1928" i="17"/>
  <c r="H1772" i="17"/>
  <c r="H1773" i="17" s="1"/>
  <c r="G1773" i="17"/>
  <c r="H1984" i="17"/>
  <c r="H1644" i="17"/>
  <c r="H1645" i="17" s="1"/>
  <c r="G1645" i="17"/>
  <c r="H1756" i="17"/>
  <c r="H2108" i="17"/>
  <c r="H2109" i="17" s="1"/>
  <c r="G2109" i="17"/>
  <c r="G1105" i="17"/>
  <c r="F211" i="3" s="1"/>
  <c r="H1104" i="17"/>
  <c r="H1105" i="17" s="1"/>
  <c r="G211" i="3" s="1"/>
  <c r="H2132" i="17"/>
  <c r="H2133" i="17" s="1"/>
  <c r="G2133" i="17"/>
  <c r="H1932" i="17"/>
  <c r="H1272" i="17"/>
  <c r="H1273" i="17" s="1"/>
  <c r="G253" i="3" s="1"/>
  <c r="G1273" i="17"/>
  <c r="F253" i="3" s="1"/>
  <c r="G865" i="17"/>
  <c r="F151" i="3" s="1"/>
  <c r="H864" i="17"/>
  <c r="H865" i="17" s="1"/>
  <c r="G151" i="3" s="1"/>
  <c r="H1696" i="17"/>
  <c r="G633" i="17"/>
  <c r="F93" i="3" s="1"/>
  <c r="H632" i="17"/>
  <c r="H633" i="17" s="1"/>
  <c r="G93" i="3" s="1"/>
  <c r="H1692" i="17"/>
  <c r="H1868" i="17"/>
  <c r="H2184" i="17"/>
  <c r="H1800" i="17"/>
  <c r="H2188" i="17"/>
  <c r="G945" i="17"/>
  <c r="F171" i="3" s="1"/>
  <c r="H944" i="17"/>
  <c r="H945" i="17" s="1"/>
  <c r="G171" i="3" s="1"/>
  <c r="H2308" i="17"/>
  <c r="H1236" i="17"/>
  <c r="H1237" i="17" s="1"/>
  <c r="G244" i="3" s="1"/>
  <c r="G1237" i="17"/>
  <c r="F244" i="3" s="1"/>
  <c r="G2241" i="17"/>
  <c r="H2240" i="17"/>
  <c r="H2241" i="17" s="1"/>
  <c r="H1876" i="17"/>
  <c r="H1877" i="17" s="1"/>
  <c r="G1877" i="17"/>
  <c r="H1552" i="17"/>
  <c r="H1724" i="17"/>
  <c r="G2209" i="17"/>
  <c r="H2208" i="17"/>
  <c r="H2209" i="17" s="1"/>
  <c r="G2273" i="17"/>
  <c r="H2272" i="17"/>
  <c r="H2273" i="17" s="1"/>
  <c r="H1096" i="17"/>
  <c r="H1097" i="17" s="1"/>
  <c r="G209" i="3" s="1"/>
  <c r="G1097" i="17"/>
  <c r="F209" i="3" s="1"/>
  <c r="G2301" i="17"/>
  <c r="H2300" i="17"/>
  <c r="H2301" i="17" s="1"/>
  <c r="G1073" i="17"/>
  <c r="F203" i="3" s="1"/>
  <c r="H1072" i="17"/>
  <c r="H1073" i="17" s="1"/>
  <c r="G203" i="3" s="1"/>
  <c r="G1425" i="17"/>
  <c r="H1424" i="17"/>
  <c r="H1425" i="17" s="1"/>
  <c r="G1013" i="17"/>
  <c r="F188" i="3" s="1"/>
  <c r="H1012" i="17"/>
  <c r="H1013" i="17" s="1"/>
  <c r="G188" i="3" s="1"/>
  <c r="G1249" i="17"/>
  <c r="F247" i="3" s="1"/>
  <c r="H1248" i="17"/>
  <c r="H1249" i="17" s="1"/>
  <c r="G247" i="3" s="1"/>
  <c r="H1728" i="17"/>
  <c r="H1376" i="17"/>
  <c r="H2024" i="17"/>
  <c r="H2025" i="17" s="1"/>
  <c r="G2025" i="17"/>
  <c r="H1432" i="17"/>
  <c r="H2052" i="17"/>
  <c r="G1069" i="17"/>
  <c r="F202" i="3" s="1"/>
  <c r="H1068" i="17"/>
  <c r="H1069" i="17" s="1"/>
  <c r="G202" i="3" s="1"/>
  <c r="H2044" i="17"/>
  <c r="H1572" i="17"/>
  <c r="H2060" i="17"/>
  <c r="H1596" i="17"/>
  <c r="H1924" i="17"/>
  <c r="H1925" i="17" s="1"/>
  <c r="G1925" i="17"/>
  <c r="G1797" i="17"/>
  <c r="H1796" i="17"/>
  <c r="H1797" i="17" s="1"/>
  <c r="H1964" i="17"/>
  <c r="H2112" i="17"/>
  <c r="H2113" i="17" s="1"/>
  <c r="H1212" i="17"/>
  <c r="H1213" i="17" s="1"/>
  <c r="G238" i="3" s="1"/>
  <c r="G1213" i="17"/>
  <c r="F238" i="3" s="1"/>
  <c r="G1089" i="17"/>
  <c r="F207" i="3" s="1"/>
  <c r="H1088" i="17"/>
  <c r="H1089" i="17" s="1"/>
  <c r="G207" i="3" s="1"/>
  <c r="H2120" i="17"/>
  <c r="H2121" i="17" s="1"/>
  <c r="H1420" i="17"/>
  <c r="H1421" i="17" s="1"/>
  <c r="G1421" i="17"/>
  <c r="H1532" i="17"/>
  <c r="H1533" i="17" s="1"/>
  <c r="G1533" i="17"/>
  <c r="H1856" i="17"/>
  <c r="H1857" i="17" s="1"/>
  <c r="G1857" i="17"/>
  <c r="G1029" i="17"/>
  <c r="F192" i="3" s="1"/>
  <c r="H1028" i="17"/>
  <c r="H1944" i="17"/>
  <c r="H2000" i="17"/>
  <c r="H1228" i="17"/>
  <c r="H1229" i="17" s="1"/>
  <c r="G242" i="3" s="1"/>
  <c r="G1229" i="17"/>
  <c r="F242" i="3" s="1"/>
  <c r="H2244" i="17"/>
  <c r="H2245" i="17" s="1"/>
  <c r="G2245" i="17"/>
  <c r="G1813" i="17"/>
  <c r="H1812" i="17"/>
  <c r="H1813" i="17" s="1"/>
  <c r="H1880" i="17"/>
  <c r="H1881" i="17" s="1"/>
  <c r="G1881" i="17"/>
  <c r="G1437" i="17"/>
  <c r="H1436" i="17"/>
  <c r="H1437" i="17" s="1"/>
  <c r="G625" i="17"/>
  <c r="F91" i="3" s="1"/>
  <c r="H624" i="17"/>
  <c r="H625" i="17" s="1"/>
  <c r="G91" i="3" s="1"/>
  <c r="H1148" i="17"/>
  <c r="G1149" i="17"/>
  <c r="F222" i="3" s="1"/>
  <c r="H1920" i="17"/>
  <c r="G2097" i="17"/>
  <c r="H2096" i="17"/>
  <c r="H2097" i="17" s="1"/>
  <c r="G601" i="17"/>
  <c r="F85" i="3" s="1"/>
  <c r="H600" i="17"/>
  <c r="H601" i="17" s="1"/>
  <c r="G85" i="3" s="1"/>
  <c r="G1045" i="17"/>
  <c r="F196" i="3" s="1"/>
  <c r="H1044" i="17"/>
  <c r="H1045" i="17" s="1"/>
  <c r="G196" i="3" s="1"/>
  <c r="H2012" i="17"/>
  <c r="H2264" i="17"/>
  <c r="H2265" i="17" s="1"/>
  <c r="G2265" i="17"/>
  <c r="H1952" i="17"/>
  <c r="H1588" i="17"/>
  <c r="H1589" i="17" s="1"/>
  <c r="G1589" i="17"/>
  <c r="G1817" i="17"/>
  <c r="H1816" i="17"/>
  <c r="H1817" i="17" s="1"/>
  <c r="G1277" i="17"/>
  <c r="F254" i="3" s="1"/>
  <c r="H1276" i="17"/>
  <c r="H1277" i="17" s="1"/>
  <c r="G254" i="3" s="1"/>
  <c r="G2081" i="17"/>
  <c r="H2080" i="17"/>
  <c r="H2081" i="17" s="1"/>
  <c r="H1904" i="17"/>
  <c r="H1208" i="17"/>
  <c r="H1209" i="17" s="1"/>
  <c r="G237" i="3" s="1"/>
  <c r="G1209" i="17"/>
  <c r="F237" i="3" s="1"/>
  <c r="H1440" i="17"/>
  <c r="H1441" i="17" s="1"/>
  <c r="G1441" i="17"/>
  <c r="H1640" i="17"/>
  <c r="H2140" i="17"/>
  <c r="H2176" i="17"/>
  <c r="H1736" i="17"/>
  <c r="G1989" i="17"/>
  <c r="H1988" i="17"/>
  <c r="H1989" i="17" s="1"/>
  <c r="G2285" i="17"/>
  <c r="H2284" i="17"/>
  <c r="H2285" i="17" s="1"/>
  <c r="H1128" i="17"/>
  <c r="H1129" i="17" s="1"/>
  <c r="G217" i="3" s="1"/>
  <c r="G1129" i="17"/>
  <c r="F217" i="3" s="1"/>
  <c r="H2084" i="17"/>
  <c r="H1344" i="17"/>
  <c r="H1345" i="17" s="1"/>
  <c r="H1388" i="17"/>
  <c r="H1389" i="17" s="1"/>
  <c r="G1389" i="17"/>
  <c r="G1217" i="17"/>
  <c r="F239" i="3" s="1"/>
  <c r="H1216" i="17"/>
  <c r="H1217" i="17" s="1"/>
  <c r="G239" i="3" s="1"/>
  <c r="H1632" i="17"/>
  <c r="G1109" i="17"/>
  <c r="F212" i="3" s="1"/>
  <c r="H1108" i="17"/>
  <c r="H1109" i="17" s="1"/>
  <c r="G212" i="3" s="1"/>
  <c r="H1648" i="17"/>
  <c r="H1649" i="17" s="1"/>
  <c r="G1649" i="17"/>
  <c r="G1957" i="17"/>
  <c r="H1956" i="17"/>
  <c r="H1957" i="17" s="1"/>
  <c r="H2248" i="17"/>
  <c r="H2249" i="17" s="1"/>
  <c r="G2249" i="17"/>
  <c r="H1200" i="17"/>
  <c r="H1201" i="17" s="1"/>
  <c r="G235" i="3" s="1"/>
  <c r="G1201" i="17"/>
  <c r="F235" i="3" s="1"/>
  <c r="H2072" i="17"/>
  <c r="H2073" i="17" s="1"/>
  <c r="G2073" i="17"/>
  <c r="H2212" i="17"/>
  <c r="H1592" i="17"/>
  <c r="H1593" i="17" s="1"/>
  <c r="G1593" i="17"/>
  <c r="H2288" i="17"/>
  <c r="H2289" i="17" s="1"/>
  <c r="G2289" i="17"/>
  <c r="H2236" i="17"/>
  <c r="H2237" i="17" s="1"/>
  <c r="G2237" i="17"/>
  <c r="H2036" i="17"/>
  <c r="H2037" i="17" s="1"/>
  <c r="G2037" i="17"/>
  <c r="H1564" i="17"/>
  <c r="H1565" i="17" s="1"/>
  <c r="G1565" i="17"/>
  <c r="H1768" i="17"/>
  <c r="H1769" i="17" s="1"/>
  <c r="G1769" i="17"/>
  <c r="G1569" i="17"/>
  <c r="H1568" i="17"/>
  <c r="H1569" i="17" s="1"/>
  <c r="H1764" i="17"/>
  <c r="H1765" i="17" s="1"/>
  <c r="G1765" i="17"/>
  <c r="H1016" i="17"/>
  <c r="G1017" i="17"/>
  <c r="F189" i="3" s="1"/>
  <c r="H1124" i="17"/>
  <c r="H1125" i="17" s="1"/>
  <c r="G216" i="3" s="1"/>
  <c r="G1125" i="17"/>
  <c r="F216" i="3" s="1"/>
  <c r="H1836" i="17"/>
  <c r="H1837" i="17" s="1"/>
  <c r="G1837" i="17"/>
  <c r="H1180" i="17"/>
  <c r="H1181" i="17" s="1"/>
  <c r="G230" i="3" s="1"/>
  <c r="G1181" i="17"/>
  <c r="F230" i="3" s="1"/>
  <c r="H1348" i="17"/>
  <c r="H1349" i="17" s="1"/>
  <c r="G1349" i="17"/>
  <c r="G2137" i="17"/>
  <c r="H2136" i="17"/>
  <c r="H2137" i="17" s="1"/>
  <c r="G2277" i="17"/>
  <c r="H2276" i="17"/>
  <c r="H2277" i="17" s="1"/>
  <c r="H1996" i="17"/>
  <c r="H1176" i="17"/>
  <c r="H1177" i="17" s="1"/>
  <c r="G229" i="3" s="1"/>
  <c r="G1177" i="17"/>
  <c r="F229" i="3" s="1"/>
  <c r="H1828" i="17"/>
  <c r="G1661" i="17"/>
  <c r="H1660" i="17"/>
  <c r="H1661" i="17" s="1"/>
  <c r="H2116" i="17"/>
  <c r="H2117" i="17" s="1"/>
  <c r="G2117" i="17"/>
  <c r="H1688" i="17"/>
  <c r="H1689" i="17" s="1"/>
  <c r="G1689" i="17"/>
  <c r="G1625" i="17"/>
  <c r="H1624" i="17"/>
  <c r="H1625" i="17" s="1"/>
  <c r="G1245" i="17"/>
  <c r="F246" i="3" s="1"/>
  <c r="H1244" i="17"/>
  <c r="H1245" i="17" s="1"/>
  <c r="G246" i="3" s="1"/>
  <c r="H1976" i="17"/>
  <c r="H1977" i="17" s="1"/>
  <c r="G1977" i="17"/>
  <c r="G1701" i="17"/>
  <c r="H1700" i="17"/>
  <c r="H1701" i="17" s="1"/>
  <c r="H2164" i="17"/>
  <c r="H1668" i="17"/>
  <c r="G1621" i="17"/>
  <c r="H1620" i="17"/>
  <c r="H1621" i="17" s="1"/>
  <c r="H1872" i="17"/>
  <c r="H1520" i="17"/>
  <c r="H1521" i="17" s="1"/>
  <c r="G1521" i="17"/>
  <c r="H2228" i="17"/>
  <c r="H2229" i="17" s="1"/>
  <c r="G2229" i="17"/>
  <c r="G1909" i="17"/>
  <c r="H1908" i="17"/>
  <c r="H1909" i="17" s="1"/>
  <c r="H1600" i="17"/>
  <c r="H2280" i="17"/>
  <c r="H772" i="17"/>
  <c r="G773" i="17"/>
  <c r="F128" i="3" s="1"/>
  <c r="H808" i="17"/>
  <c r="H809" i="17" s="1"/>
  <c r="G137" i="3" s="1"/>
  <c r="G809" i="17"/>
  <c r="F137" i="3" s="1"/>
  <c r="H1652" i="17"/>
  <c r="H1653" i="17" s="1"/>
  <c r="G1653" i="17"/>
  <c r="H1576" i="17"/>
  <c r="G2253" i="17"/>
  <c r="H2252" i="17"/>
  <c r="H2253" i="17" s="1"/>
  <c r="H2032" i="17"/>
  <c r="H1748" i="17"/>
  <c r="H1749" i="17" s="1"/>
  <c r="G1749" i="17"/>
  <c r="H1340" i="17"/>
  <c r="G1053" i="17"/>
  <c r="F198" i="3" s="1"/>
  <c r="H1052" i="17"/>
  <c r="H1053" i="17" s="1"/>
  <c r="G198" i="3" s="1"/>
  <c r="H2056" i="17"/>
  <c r="H2057" i="17" s="1"/>
  <c r="G2057" i="17"/>
  <c r="H2048" i="17"/>
  <c r="H1008" i="17"/>
  <c r="H1009" i="17" s="1"/>
  <c r="G187" i="3" s="1"/>
  <c r="G1009" i="17"/>
  <c r="F187" i="3" s="1"/>
  <c r="H1680" i="17"/>
  <c r="H1681" i="17" s="1"/>
  <c r="G1681" i="17"/>
  <c r="H2256" i="17"/>
  <c r="H2257" i="17" s="1"/>
  <c r="G2257" i="17"/>
  <c r="H2200" i="17"/>
  <c r="G1545" i="17"/>
  <c r="H1544" i="17"/>
  <c r="H1545" i="17" s="1"/>
  <c r="G1805" i="17"/>
  <c r="H1804" i="17"/>
  <c r="H1805" i="17" s="1"/>
  <c r="G1525" i="17"/>
  <c r="H1524" i="17"/>
  <c r="H1525" i="17" s="1"/>
  <c r="H1612" i="17"/>
  <c r="H1613" i="17" s="1"/>
  <c r="G1613" i="17"/>
  <c r="G1761" i="17"/>
  <c r="H1760" i="17"/>
  <c r="H1761" i="17" s="1"/>
  <c r="G2005" i="17"/>
  <c r="H2004" i="17"/>
  <c r="H2005" i="17" s="1"/>
  <c r="H1896" i="17"/>
  <c r="H1380" i="17"/>
  <c r="H1381" i="17" s="1"/>
  <c r="G1381" i="17"/>
  <c r="H1540" i="17"/>
  <c r="G1865" i="17"/>
  <c r="H1864" i="17"/>
  <c r="H1865" i="17" s="1"/>
  <c r="G1261" i="17"/>
  <c r="F250" i="3" s="1"/>
  <c r="H1260" i="17"/>
  <c r="H1261" i="17" s="1"/>
  <c r="G250" i="3" s="1"/>
  <c r="H2092" i="17"/>
  <c r="G1833" i="17"/>
  <c r="H1832" i="17"/>
  <c r="H1833" i="17" s="1"/>
  <c r="H1780" i="17"/>
  <c r="H1781" i="17" s="1"/>
  <c r="G1781" i="17"/>
  <c r="G1809" i="17"/>
  <c r="H1808" i="17"/>
  <c r="H1809" i="17" s="1"/>
  <c r="G1885" i="17"/>
  <c r="H1884" i="17"/>
  <c r="H1885" i="17" s="1"/>
  <c r="H2232" i="17"/>
  <c r="H2233" i="17" s="1"/>
  <c r="G2233" i="17"/>
  <c r="H2160" i="17"/>
  <c r="H2088" i="17"/>
  <c r="H1916" i="17"/>
  <c r="H1917" i="17" s="1"/>
  <c r="G1917" i="17"/>
  <c r="H1256" i="17"/>
  <c r="H1257" i="17" s="1"/>
  <c r="G249" i="3" s="1"/>
  <c r="G1257" i="17"/>
  <c r="F249" i="3" s="1"/>
  <c r="H1716" i="17"/>
  <c r="H2008" i="17"/>
  <c r="H2009" i="17" s="1"/>
  <c r="G2009" i="17"/>
  <c r="G1777" i="17"/>
  <c r="H1776" i="17"/>
  <c r="H1777" i="17" s="1"/>
  <c r="F6" i="12"/>
  <c r="F6" i="10"/>
  <c r="F6" i="11"/>
  <c r="H16" i="17"/>
  <c r="G27" i="21"/>
  <c r="G6" i="13"/>
  <c r="D7" i="14"/>
  <c r="F313" i="21"/>
  <c r="F305" i="21"/>
  <c r="F580" i="21"/>
  <c r="F6" i="13"/>
  <c r="C4" i="15"/>
  <c r="C14" i="15" s="1"/>
  <c r="F4" i="15" s="1"/>
  <c r="F10" i="15" s="1"/>
  <c r="C7" i="14"/>
  <c r="G2487" i="17"/>
  <c r="G2507" i="17" s="1"/>
  <c r="G285" i="17"/>
  <c r="G1295" i="17" s="1"/>
  <c r="G1315" i="17" s="1"/>
  <c r="G2319" i="17" s="1"/>
  <c r="G2340" i="17" s="1"/>
  <c r="G2463" i="17" s="1"/>
  <c r="G2475" i="17" s="1"/>
  <c r="F6" i="3"/>
  <c r="B532" i="3" s="1"/>
  <c r="F6" i="5"/>
  <c r="F6" i="4"/>
  <c r="B68" i="4" s="1"/>
  <c r="E917" i="21"/>
  <c r="E1017" i="21" s="1"/>
  <c r="E855" i="21"/>
  <c r="F293" i="17"/>
  <c r="E8" i="3" s="1"/>
  <c r="G292" i="17"/>
  <c r="F1321" i="17"/>
  <c r="G1319" i="17"/>
  <c r="H372" i="17"/>
  <c r="H373" i="17" s="1"/>
  <c r="G28" i="3" s="1"/>
  <c r="G373" i="17"/>
  <c r="F28" i="3" s="1"/>
  <c r="H367" i="17"/>
  <c r="H1395" i="17" s="1"/>
  <c r="H1397" i="17" s="1"/>
  <c r="G1395" i="17"/>
  <c r="G1397" i="17" s="1"/>
  <c r="H368" i="17"/>
  <c r="G369" i="17"/>
  <c r="F27" i="3" s="1"/>
  <c r="F1391" i="17"/>
  <c r="F1393" i="17" s="1"/>
  <c r="G363" i="17"/>
  <c r="E365" i="17"/>
  <c r="D26" i="3" s="1"/>
  <c r="F364" i="17"/>
  <c r="E337" i="17"/>
  <c r="D19" i="3" s="1"/>
  <c r="F336" i="17"/>
  <c r="G335" i="17"/>
  <c r="F1363" i="17"/>
  <c r="F1365" i="17" s="1"/>
  <c r="D17" i="3"/>
  <c r="F329" i="17"/>
  <c r="G328" i="17"/>
  <c r="G1355" i="17"/>
  <c r="G1357" i="17" s="1"/>
  <c r="H327" i="17"/>
  <c r="H1355" i="17" s="1"/>
  <c r="H1357" i="17" s="1"/>
  <c r="G12" i="3"/>
  <c r="H2491" i="17"/>
  <c r="H2502" i="17" s="1"/>
  <c r="H2367" i="17" s="1"/>
  <c r="G49" i="4" s="1"/>
  <c r="G2502" i="17"/>
  <c r="G2367" i="17" s="1"/>
  <c r="F49" i="4" s="1"/>
  <c r="G1369" i="17"/>
  <c r="H1368" i="17"/>
  <c r="H1369" i="17" s="1"/>
  <c r="H1372" i="17"/>
  <c r="H1373" i="17" s="1"/>
  <c r="G1373" i="17"/>
  <c r="G1405" i="17"/>
  <c r="H1404" i="17"/>
  <c r="H1405" i="17" s="1"/>
  <c r="G1401" i="17"/>
  <c r="H1400" i="17"/>
  <c r="H1401" i="17" s="1"/>
  <c r="F965" i="17" l="1"/>
  <c r="E176" i="3" s="1"/>
  <c r="G964" i="17"/>
  <c r="H699" i="17"/>
  <c r="H1727" i="17" s="1"/>
  <c r="H1729" i="17" s="1"/>
  <c r="G1727" i="17"/>
  <c r="G1729" i="17" s="1"/>
  <c r="H585" i="17"/>
  <c r="G81" i="3" s="1"/>
  <c r="H463" i="17"/>
  <c r="H1491" i="17" s="1"/>
  <c r="H1493" i="17" s="1"/>
  <c r="G1491" i="17"/>
  <c r="G1493" i="17" s="1"/>
  <c r="F849" i="17"/>
  <c r="E147" i="3" s="1"/>
  <c r="G848" i="17"/>
  <c r="G836" i="17"/>
  <c r="F837" i="17"/>
  <c r="E144" i="3" s="1"/>
  <c r="H1029" i="17"/>
  <c r="G192" i="3" s="1"/>
  <c r="G2011" i="17"/>
  <c r="G2013" i="17" s="1"/>
  <c r="H983" i="17"/>
  <c r="H2011" i="17" s="1"/>
  <c r="H2013" i="17" s="1"/>
  <c r="F829" i="17"/>
  <c r="E142" i="3" s="1"/>
  <c r="G828" i="17"/>
  <c r="F909" i="17"/>
  <c r="E162" i="3" s="1"/>
  <c r="G908" i="17"/>
  <c r="G788" i="17"/>
  <c r="F789" i="17"/>
  <c r="E132" i="3" s="1"/>
  <c r="F993" i="17"/>
  <c r="E183" i="3" s="1"/>
  <c r="G992" i="17"/>
  <c r="H2101" i="17"/>
  <c r="H321" i="17"/>
  <c r="G15" i="3" s="1"/>
  <c r="G2043" i="17"/>
  <c r="G2045" i="17" s="1"/>
  <c r="H1015" i="17"/>
  <c r="H2043" i="17" s="1"/>
  <c r="H2045" i="17" s="1"/>
  <c r="F781" i="17"/>
  <c r="E130" i="3" s="1"/>
  <c r="G780" i="17"/>
  <c r="G852" i="17"/>
  <c r="F853" i="17"/>
  <c r="E148" i="3" s="1"/>
  <c r="F433" i="17"/>
  <c r="E43" i="3" s="1"/>
  <c r="G432" i="17"/>
  <c r="H843" i="17"/>
  <c r="H1871" i="17" s="1"/>
  <c r="H1873" i="17" s="1"/>
  <c r="G1871" i="17"/>
  <c r="G1873" i="17" s="1"/>
  <c r="G856" i="17"/>
  <c r="F857" i="17"/>
  <c r="E149" i="3" s="1"/>
  <c r="H2125" i="17"/>
  <c r="F10" i="4"/>
  <c r="F1205" i="17"/>
  <c r="E236" i="3" s="1"/>
  <c r="G1204" i="17"/>
  <c r="G1983" i="17"/>
  <c r="G1985" i="17" s="1"/>
  <c r="H955" i="17"/>
  <c r="H1983" i="17" s="1"/>
  <c r="H1985" i="17" s="1"/>
  <c r="F609" i="17"/>
  <c r="E87" i="3" s="1"/>
  <c r="G608" i="17"/>
  <c r="G612" i="17"/>
  <c r="F613" i="17"/>
  <c r="E88" i="3" s="1"/>
  <c r="G1144" i="17"/>
  <c r="F1145" i="17"/>
  <c r="E221" i="3" s="1"/>
  <c r="H611" i="17"/>
  <c r="H1639" i="17" s="1"/>
  <c r="H1641" i="17" s="1"/>
  <c r="G1639" i="17"/>
  <c r="G1641" i="17" s="1"/>
  <c r="G956" i="17"/>
  <c r="F957" i="17"/>
  <c r="E174" i="3" s="1"/>
  <c r="F693" i="17"/>
  <c r="E108" i="3" s="1"/>
  <c r="G692" i="17"/>
  <c r="H1159" i="17"/>
  <c r="H2187" i="17" s="1"/>
  <c r="H2189" i="17" s="1"/>
  <c r="G2187" i="17"/>
  <c r="G2189" i="17" s="1"/>
  <c r="H675" i="17"/>
  <c r="H1703" i="17" s="1"/>
  <c r="H1705" i="17" s="1"/>
  <c r="G1703" i="17"/>
  <c r="G1705" i="17" s="1"/>
  <c r="G548" i="17"/>
  <c r="F549" i="17"/>
  <c r="E72" i="3" s="1"/>
  <c r="G676" i="17"/>
  <c r="F677" i="17"/>
  <c r="E104" i="3" s="1"/>
  <c r="F393" i="17"/>
  <c r="E33" i="3" s="1"/>
  <c r="G392" i="17"/>
  <c r="H483" i="17"/>
  <c r="H1511" i="17" s="1"/>
  <c r="H1513" i="17" s="1"/>
  <c r="G1511" i="17"/>
  <c r="G1513" i="17" s="1"/>
  <c r="F1161" i="17"/>
  <c r="E225" i="3" s="1"/>
  <c r="G1160" i="17"/>
  <c r="G484" i="17"/>
  <c r="F485" i="17"/>
  <c r="E56" i="3" s="1"/>
  <c r="G740" i="17"/>
  <c r="F741" i="17"/>
  <c r="E120" i="3" s="1"/>
  <c r="F317" i="17"/>
  <c r="E14" i="3" s="1"/>
  <c r="G316" i="17"/>
  <c r="G1575" i="17"/>
  <c r="G1577" i="17" s="1"/>
  <c r="H547" i="17"/>
  <c r="H1575" i="17" s="1"/>
  <c r="H1577" i="17" s="1"/>
  <c r="F545" i="17"/>
  <c r="E71" i="3" s="1"/>
  <c r="G544" i="17"/>
  <c r="F1037" i="17"/>
  <c r="E194" i="3" s="1"/>
  <c r="G1036" i="17"/>
  <c r="G2091" i="17"/>
  <c r="G2093" i="17" s="1"/>
  <c r="H1063" i="17"/>
  <c r="H2091" i="17" s="1"/>
  <c r="H2093" i="17" s="1"/>
  <c r="G2063" i="17"/>
  <c r="G2065" i="17" s="1"/>
  <c r="H1035" i="17"/>
  <c r="H2063" i="17" s="1"/>
  <c r="H2065" i="17" s="1"/>
  <c r="G1539" i="17"/>
  <c r="G1541" i="17" s="1"/>
  <c r="H511" i="17"/>
  <c r="H1539" i="17" s="1"/>
  <c r="H1541" i="17" s="1"/>
  <c r="F765" i="17"/>
  <c r="E126" i="3" s="1"/>
  <c r="G764" i="17"/>
  <c r="G2051" i="17"/>
  <c r="G2053" i="17" s="1"/>
  <c r="H1023" i="17"/>
  <c r="H2051" i="17" s="1"/>
  <c r="H2053" i="17" s="1"/>
  <c r="H639" i="17"/>
  <c r="H1667" i="17" s="1"/>
  <c r="H1669" i="17" s="1"/>
  <c r="G1667" i="17"/>
  <c r="G1669" i="17" s="1"/>
  <c r="G1064" i="17"/>
  <c r="F1065" i="17"/>
  <c r="E201" i="3" s="1"/>
  <c r="H383" i="17"/>
  <c r="H1411" i="17" s="1"/>
  <c r="H1413" i="17" s="1"/>
  <c r="G1411" i="17"/>
  <c r="G1413" i="17" s="1"/>
  <c r="H759" i="17"/>
  <c r="H1787" i="17" s="1"/>
  <c r="H1789" i="17" s="1"/>
  <c r="G1787" i="17"/>
  <c r="G1789" i="17" s="1"/>
  <c r="F313" i="17"/>
  <c r="E13" i="3" s="1"/>
  <c r="G312" i="17"/>
  <c r="F401" i="17"/>
  <c r="E35" i="3" s="1"/>
  <c r="G400" i="17"/>
  <c r="F869" i="17"/>
  <c r="E152" i="3" s="1"/>
  <c r="G868" i="17"/>
  <c r="G1264" i="17"/>
  <c r="F1265" i="17"/>
  <c r="E251" i="3" s="1"/>
  <c r="G1339" i="17"/>
  <c r="G1341" i="17" s="1"/>
  <c r="H311" i="17"/>
  <c r="H1339" i="17" s="1"/>
  <c r="H1341" i="17" s="1"/>
  <c r="H867" i="17"/>
  <c r="H1895" i="17" s="1"/>
  <c r="H1897" i="17" s="1"/>
  <c r="G1895" i="17"/>
  <c r="G1897" i="17" s="1"/>
  <c r="G972" i="17"/>
  <c r="F973" i="17"/>
  <c r="E178" i="3" s="1"/>
  <c r="G1963" i="17"/>
  <c r="G1965" i="17" s="1"/>
  <c r="H935" i="17"/>
  <c r="H1963" i="17" s="1"/>
  <c r="H1965" i="17" s="1"/>
  <c r="F605" i="17"/>
  <c r="E86" i="3" s="1"/>
  <c r="G604" i="17"/>
  <c r="G1120" i="17"/>
  <c r="F1121" i="17"/>
  <c r="E215" i="3" s="1"/>
  <c r="G1024" i="17"/>
  <c r="F1025" i="17"/>
  <c r="E191" i="3" s="1"/>
  <c r="G2175" i="17"/>
  <c r="G2177" i="17" s="1"/>
  <c r="H1147" i="17"/>
  <c r="H2175" i="17" s="1"/>
  <c r="H2177" i="17" s="1"/>
  <c r="G1631" i="17"/>
  <c r="G1633" i="17" s="1"/>
  <c r="H603" i="17"/>
  <c r="H1631" i="17" s="1"/>
  <c r="H1633" i="17" s="1"/>
  <c r="F645" i="17"/>
  <c r="E96" i="3" s="1"/>
  <c r="G644" i="17"/>
  <c r="G812" i="17"/>
  <c r="F813" i="17"/>
  <c r="E138" i="3" s="1"/>
  <c r="G384" i="17"/>
  <c r="F385" i="17"/>
  <c r="E31" i="3" s="1"/>
  <c r="F937" i="17"/>
  <c r="E169" i="3" s="1"/>
  <c r="G936" i="17"/>
  <c r="G512" i="17"/>
  <c r="F513" i="17"/>
  <c r="E63" i="3" s="1"/>
  <c r="G1999" i="17"/>
  <c r="G2001" i="17" s="1"/>
  <c r="H971" i="17"/>
  <c r="H1999" i="17" s="1"/>
  <c r="H2001" i="17" s="1"/>
  <c r="H763" i="17"/>
  <c r="H1791" i="17" s="1"/>
  <c r="H1793" i="17" s="1"/>
  <c r="G1791" i="17"/>
  <c r="G1793" i="17" s="1"/>
  <c r="H1263" i="17"/>
  <c r="H2291" i="17" s="1"/>
  <c r="H2293" i="17" s="1"/>
  <c r="G2291" i="17"/>
  <c r="G2293" i="17" s="1"/>
  <c r="H2029" i="17"/>
  <c r="H1481" i="17"/>
  <c r="H543" i="17"/>
  <c r="H1571" i="17" s="1"/>
  <c r="H1573" i="17" s="1"/>
  <c r="G1571" i="17"/>
  <c r="G1573" i="17" s="1"/>
  <c r="H643" i="17"/>
  <c r="H1671" i="17" s="1"/>
  <c r="H1673" i="17" s="1"/>
  <c r="G1671" i="17"/>
  <c r="G1673" i="17" s="1"/>
  <c r="H811" i="17"/>
  <c r="H1839" i="17" s="1"/>
  <c r="H1841" i="17" s="1"/>
  <c r="G1839" i="17"/>
  <c r="G1841" i="17" s="1"/>
  <c r="G2147" i="17"/>
  <c r="G2149" i="17" s="1"/>
  <c r="H1119" i="17"/>
  <c r="H2147" i="17" s="1"/>
  <c r="H2149" i="17" s="1"/>
  <c r="F917" i="17"/>
  <c r="E164" i="3" s="1"/>
  <c r="G916" i="17"/>
  <c r="H567" i="17"/>
  <c r="H1595" i="17" s="1"/>
  <c r="H1597" i="17" s="1"/>
  <c r="G1595" i="17"/>
  <c r="G1597" i="17" s="1"/>
  <c r="H987" i="17"/>
  <c r="H2015" i="17" s="1"/>
  <c r="H2017" i="17" s="1"/>
  <c r="G2015" i="17"/>
  <c r="G2017" i="17" s="1"/>
  <c r="G988" i="17"/>
  <c r="F989" i="17"/>
  <c r="E182" i="3" s="1"/>
  <c r="F905" i="17"/>
  <c r="E161" i="3" s="1"/>
  <c r="G904" i="17"/>
  <c r="H707" i="17"/>
  <c r="H1735" i="17" s="1"/>
  <c r="H1737" i="17" s="1"/>
  <c r="G1735" i="17"/>
  <c r="G1737" i="17" s="1"/>
  <c r="G480" i="17"/>
  <c r="F481" i="17"/>
  <c r="E55" i="3" s="1"/>
  <c r="H711" i="17"/>
  <c r="H1739" i="17" s="1"/>
  <c r="H1741" i="17" s="1"/>
  <c r="G1739" i="17"/>
  <c r="G1741" i="17" s="1"/>
  <c r="G712" i="17"/>
  <c r="F713" i="17"/>
  <c r="E113" i="3" s="1"/>
  <c r="G568" i="17"/>
  <c r="F569" i="17"/>
  <c r="E77" i="3" s="1"/>
  <c r="H823" i="17"/>
  <c r="H1851" i="17" s="1"/>
  <c r="H1853" i="17" s="1"/>
  <c r="G1851" i="17"/>
  <c r="G1853" i="17" s="1"/>
  <c r="H679" i="17"/>
  <c r="H1707" i="17" s="1"/>
  <c r="H1709" i="17" s="1"/>
  <c r="G1707" i="17"/>
  <c r="G1709" i="17" s="1"/>
  <c r="G1483" i="17"/>
  <c r="G1485" i="17" s="1"/>
  <c r="H455" i="17"/>
  <c r="H1483" i="17" s="1"/>
  <c r="H1485" i="17" s="1"/>
  <c r="G456" i="17"/>
  <c r="F457" i="17"/>
  <c r="E49" i="3" s="1"/>
  <c r="G436" i="17"/>
  <c r="F437" i="17"/>
  <c r="E44" i="3" s="1"/>
  <c r="F825" i="17"/>
  <c r="E141" i="3" s="1"/>
  <c r="G824" i="17"/>
  <c r="H1055" i="17"/>
  <c r="H2083" i="17" s="1"/>
  <c r="H2085" i="17" s="1"/>
  <c r="G2083" i="17"/>
  <c r="G2085" i="17" s="1"/>
  <c r="H479" i="17"/>
  <c r="H1507" i="17" s="1"/>
  <c r="H1509" i="17" s="1"/>
  <c r="G1507" i="17"/>
  <c r="G1509" i="17" s="1"/>
  <c r="G1463" i="17"/>
  <c r="G1465" i="17" s="1"/>
  <c r="H435" i="17"/>
  <c r="H1463" i="17" s="1"/>
  <c r="H1465" i="17" s="1"/>
  <c r="F1057" i="17"/>
  <c r="E199" i="3" s="1"/>
  <c r="G1056" i="17"/>
  <c r="G1827" i="17"/>
  <c r="G1829" i="17" s="1"/>
  <c r="H799" i="17"/>
  <c r="H1827" i="17" s="1"/>
  <c r="H1829" i="17" s="1"/>
  <c r="H915" i="17"/>
  <c r="H1943" i="17" s="1"/>
  <c r="H1945" i="17" s="1"/>
  <c r="G1943" i="17"/>
  <c r="G1945" i="17" s="1"/>
  <c r="H331" i="17"/>
  <c r="H1359" i="17" s="1"/>
  <c r="H1361" i="17" s="1"/>
  <c r="G1359" i="17"/>
  <c r="G1361" i="17" s="1"/>
  <c r="F753" i="17"/>
  <c r="E123" i="3" s="1"/>
  <c r="G752" i="17"/>
  <c r="H903" i="17"/>
  <c r="H1931" i="17" s="1"/>
  <c r="H1933" i="17" s="1"/>
  <c r="G1931" i="17"/>
  <c r="G1933" i="17" s="1"/>
  <c r="F681" i="17"/>
  <c r="E105" i="3" s="1"/>
  <c r="G680" i="17"/>
  <c r="F333" i="17"/>
  <c r="E18" i="3" s="1"/>
  <c r="G332" i="17"/>
  <c r="G1323" i="17"/>
  <c r="F1325" i="17"/>
  <c r="H345" i="17"/>
  <c r="G21" i="3" s="1"/>
  <c r="H1135" i="17"/>
  <c r="H2163" i="17" s="1"/>
  <c r="H2165" i="17" s="1"/>
  <c r="G2163" i="17"/>
  <c r="G2165" i="17" s="1"/>
  <c r="G404" i="17"/>
  <c r="F405" i="17"/>
  <c r="E36" i="3" s="1"/>
  <c r="H939" i="17"/>
  <c r="H1967" i="17" s="1"/>
  <c r="H1969" i="17" s="1"/>
  <c r="G1967" i="17"/>
  <c r="G1969" i="17" s="1"/>
  <c r="G2139" i="17"/>
  <c r="G2141" i="17" s="1"/>
  <c r="H1111" i="17"/>
  <c r="H2139" i="17" s="1"/>
  <c r="H2141" i="17" s="1"/>
  <c r="H571" i="17"/>
  <c r="H1599" i="17" s="1"/>
  <c r="H1601" i="17" s="1"/>
  <c r="G1599" i="17"/>
  <c r="G1601" i="17" s="1"/>
  <c r="H635" i="17"/>
  <c r="H1663" i="17" s="1"/>
  <c r="H1665" i="17" s="1"/>
  <c r="G1663" i="17"/>
  <c r="G1665" i="17" s="1"/>
  <c r="F669" i="17"/>
  <c r="E102" i="3" s="1"/>
  <c r="G668" i="17"/>
  <c r="G1020" i="17"/>
  <c r="F1021" i="17"/>
  <c r="E190" i="3" s="1"/>
  <c r="G1451" i="17"/>
  <c r="G1453" i="17" s="1"/>
  <c r="H423" i="17"/>
  <c r="H1451" i="17" s="1"/>
  <c r="H1453" i="17" s="1"/>
  <c r="F969" i="17"/>
  <c r="E177" i="3" s="1"/>
  <c r="G968" i="17"/>
  <c r="H667" i="17"/>
  <c r="H1695" i="17" s="1"/>
  <c r="H1697" i="17" s="1"/>
  <c r="G1695" i="17"/>
  <c r="G1697" i="17" s="1"/>
  <c r="H1019" i="17"/>
  <c r="H2047" i="17" s="1"/>
  <c r="H2049" i="17" s="1"/>
  <c r="G2047" i="17"/>
  <c r="G2049" i="17" s="1"/>
  <c r="G2087" i="17"/>
  <c r="G2089" i="17" s="1"/>
  <c r="H1059" i="17"/>
  <c r="H2087" i="17" s="1"/>
  <c r="H2089" i="17" s="1"/>
  <c r="F657" i="17"/>
  <c r="E99" i="3" s="1"/>
  <c r="G656" i="17"/>
  <c r="F501" i="17"/>
  <c r="E60" i="3" s="1"/>
  <c r="G500" i="17"/>
  <c r="G728" i="17"/>
  <c r="F729" i="17"/>
  <c r="E117" i="3" s="1"/>
  <c r="G572" i="17"/>
  <c r="F573" i="17"/>
  <c r="E78" i="3" s="1"/>
  <c r="G1715" i="17"/>
  <c r="G1717" i="17" s="1"/>
  <c r="H687" i="17"/>
  <c r="H1715" i="17" s="1"/>
  <c r="H1717" i="17" s="1"/>
  <c r="F717" i="17"/>
  <c r="E114" i="3" s="1"/>
  <c r="G716" i="17"/>
  <c r="G1515" i="17"/>
  <c r="G1517" i="17" s="1"/>
  <c r="H487" i="17"/>
  <c r="H1515" i="17" s="1"/>
  <c r="H1517" i="17" s="1"/>
  <c r="H379" i="17"/>
  <c r="H1407" i="17" s="1"/>
  <c r="H1409" i="17" s="1"/>
  <c r="G1407" i="17"/>
  <c r="G1409" i="17" s="1"/>
  <c r="G1136" i="17"/>
  <c r="F1137" i="17"/>
  <c r="E219" i="3" s="1"/>
  <c r="G1032" i="17"/>
  <c r="F1033" i="17"/>
  <c r="E193" i="3" s="1"/>
  <c r="H1267" i="17"/>
  <c r="H2295" i="17" s="1"/>
  <c r="H2297" i="17" s="1"/>
  <c r="G2295" i="17"/>
  <c r="G2297" i="17" s="1"/>
  <c r="H1171" i="17"/>
  <c r="H2199" i="17" s="1"/>
  <c r="H2201" i="17" s="1"/>
  <c r="G2199" i="17"/>
  <c r="G2201" i="17" s="1"/>
  <c r="H579" i="17"/>
  <c r="H1607" i="17" s="1"/>
  <c r="H1609" i="17" s="1"/>
  <c r="G1607" i="17"/>
  <c r="G1609" i="17" s="1"/>
  <c r="G424" i="17"/>
  <c r="F425" i="17"/>
  <c r="E41" i="3" s="1"/>
  <c r="H891" i="17"/>
  <c r="H1919" i="17" s="1"/>
  <c r="H1921" i="17" s="1"/>
  <c r="G1919" i="17"/>
  <c r="G1921" i="17" s="1"/>
  <c r="G1527" i="17"/>
  <c r="G1529" i="17" s="1"/>
  <c r="H499" i="17"/>
  <c r="H1527" i="17" s="1"/>
  <c r="H1529" i="17" s="1"/>
  <c r="G380" i="17"/>
  <c r="F381" i="17"/>
  <c r="E30" i="3" s="1"/>
  <c r="H695" i="17"/>
  <c r="H1723" i="17" s="1"/>
  <c r="H1725" i="17" s="1"/>
  <c r="G1723" i="17"/>
  <c r="G1725" i="17" s="1"/>
  <c r="G796" i="17"/>
  <c r="F797" i="17"/>
  <c r="E134" i="3" s="1"/>
  <c r="G472" i="17"/>
  <c r="F473" i="17"/>
  <c r="E53" i="3" s="1"/>
  <c r="G580" i="17"/>
  <c r="F581" i="17"/>
  <c r="E80" i="3" s="1"/>
  <c r="H795" i="17"/>
  <c r="H1823" i="17" s="1"/>
  <c r="H1825" i="17" s="1"/>
  <c r="G1823" i="17"/>
  <c r="G1825" i="17" s="1"/>
  <c r="G1375" i="17"/>
  <c r="G1377" i="17" s="1"/>
  <c r="H347" i="17"/>
  <c r="H1375" i="17" s="1"/>
  <c r="H1377" i="17" s="1"/>
  <c r="G1743" i="17"/>
  <c r="G1745" i="17" s="1"/>
  <c r="H715" i="17"/>
  <c r="H1743" i="17" s="1"/>
  <c r="H1745" i="17" s="1"/>
  <c r="H1031" i="17"/>
  <c r="H2059" i="17" s="1"/>
  <c r="H2061" i="17" s="1"/>
  <c r="G2059" i="17"/>
  <c r="G2061" i="17" s="1"/>
  <c r="G696" i="17"/>
  <c r="F697" i="17"/>
  <c r="E109" i="3" s="1"/>
  <c r="H839" i="17"/>
  <c r="H1867" i="17" s="1"/>
  <c r="H1869" i="17" s="1"/>
  <c r="G1867" i="17"/>
  <c r="G1869" i="17" s="1"/>
  <c r="F349" i="17"/>
  <c r="E22" i="3" s="1"/>
  <c r="G348" i="17"/>
  <c r="F901" i="17"/>
  <c r="E160" i="3" s="1"/>
  <c r="G900" i="17"/>
  <c r="G552" i="17"/>
  <c r="F553" i="17"/>
  <c r="E73" i="3" s="1"/>
  <c r="G1431" i="17"/>
  <c r="G1433" i="17" s="1"/>
  <c r="H403" i="17"/>
  <c r="H1431" i="17" s="1"/>
  <c r="H1433" i="17" s="1"/>
  <c r="H353" i="17"/>
  <c r="G23" i="3" s="1"/>
  <c r="H519" i="17"/>
  <c r="H1547" i="17" s="1"/>
  <c r="H1549" i="17" s="1"/>
  <c r="G1547" i="17"/>
  <c r="G1549" i="17" s="1"/>
  <c r="H2173" i="17"/>
  <c r="G636" i="17"/>
  <c r="F637" i="17"/>
  <c r="E94" i="3" s="1"/>
  <c r="H1183" i="17"/>
  <c r="H2211" i="17" s="1"/>
  <c r="H2213" i="17" s="1"/>
  <c r="G2211" i="17"/>
  <c r="G2213" i="17" s="1"/>
  <c r="G940" i="17"/>
  <c r="F941" i="17"/>
  <c r="E170" i="3" s="1"/>
  <c r="E26" i="10"/>
  <c r="D30" i="10"/>
  <c r="F1185" i="17"/>
  <c r="E231" i="3" s="1"/>
  <c r="G1184" i="17"/>
  <c r="H531" i="17"/>
  <c r="H1559" i="17" s="1"/>
  <c r="H1561" i="17" s="1"/>
  <c r="G1559" i="17"/>
  <c r="G1561" i="17" s="1"/>
  <c r="G520" i="17"/>
  <c r="F521" i="17"/>
  <c r="E65" i="3" s="1"/>
  <c r="H1047" i="17"/>
  <c r="H2075" i="17" s="1"/>
  <c r="H2077" i="17" s="1"/>
  <c r="G2075" i="17"/>
  <c r="G2077" i="17" s="1"/>
  <c r="F1269" i="17"/>
  <c r="E252" i="3" s="1"/>
  <c r="G1268" i="17"/>
  <c r="F1173" i="17"/>
  <c r="E228" i="3" s="1"/>
  <c r="G1172" i="17"/>
  <c r="G1499" i="17"/>
  <c r="G1501" i="17" s="1"/>
  <c r="H471" i="17"/>
  <c r="H1499" i="17" s="1"/>
  <c r="H1501" i="17" s="1"/>
  <c r="G1927" i="17"/>
  <c r="G1929" i="17" s="1"/>
  <c r="H899" i="17"/>
  <c r="H1927" i="17" s="1"/>
  <c r="H1929" i="17" s="1"/>
  <c r="G1112" i="17"/>
  <c r="F1113" i="17"/>
  <c r="E213" i="3" s="1"/>
  <c r="G1799" i="17"/>
  <c r="G1801" i="17" s="1"/>
  <c r="H771" i="17"/>
  <c r="H1799" i="17" s="1"/>
  <c r="H1801" i="17" s="1"/>
  <c r="H727" i="17"/>
  <c r="H1755" i="17" s="1"/>
  <c r="H1757" i="17" s="1"/>
  <c r="G1755" i="17"/>
  <c r="G1757" i="17" s="1"/>
  <c r="G12" i="4"/>
  <c r="G10" i="4" s="1"/>
  <c r="H2336" i="17"/>
  <c r="H551" i="17"/>
  <c r="H1579" i="17" s="1"/>
  <c r="H1581" i="17" s="1"/>
  <c r="G1579" i="17"/>
  <c r="G1581" i="17" s="1"/>
  <c r="G1060" i="17"/>
  <c r="F1061" i="17"/>
  <c r="E200" i="3" s="1"/>
  <c r="G488" i="17"/>
  <c r="F489" i="17"/>
  <c r="E57" i="3" s="1"/>
  <c r="G1048" i="17"/>
  <c r="F1049" i="17"/>
  <c r="E197" i="3" s="1"/>
  <c r="G1995" i="17"/>
  <c r="G1997" i="17" s="1"/>
  <c r="H967" i="17"/>
  <c r="H1995" i="17" s="1"/>
  <c r="H1997" i="17" s="1"/>
  <c r="H923" i="17"/>
  <c r="H1951" i="17" s="1"/>
  <c r="H1953" i="17" s="1"/>
  <c r="G1951" i="17"/>
  <c r="G1953" i="17" s="1"/>
  <c r="F893" i="17"/>
  <c r="E158" i="3" s="1"/>
  <c r="G892" i="17"/>
  <c r="F877" i="17"/>
  <c r="E154" i="3" s="1"/>
  <c r="G876" i="17"/>
  <c r="G1004" i="17"/>
  <c r="F1005" i="17"/>
  <c r="E186" i="3" s="1"/>
  <c r="F533" i="17"/>
  <c r="E68" i="3" s="1"/>
  <c r="G532" i="17"/>
  <c r="G1683" i="17"/>
  <c r="G1685" i="17" s="1"/>
  <c r="H655" i="17"/>
  <c r="H1683" i="17" s="1"/>
  <c r="H1685" i="17" s="1"/>
  <c r="G1903" i="17"/>
  <c r="G1905" i="17" s="1"/>
  <c r="H875" i="17"/>
  <c r="H1903" i="17" s="1"/>
  <c r="H1905" i="17" s="1"/>
  <c r="H1003" i="17"/>
  <c r="H2031" i="17" s="1"/>
  <c r="H2033" i="17" s="1"/>
  <c r="G2031" i="17"/>
  <c r="G2033" i="17" s="1"/>
  <c r="E34" i="17"/>
  <c r="F33" i="17"/>
  <c r="B311" i="17" s="1"/>
  <c r="D305" i="17"/>
  <c r="E304" i="17"/>
  <c r="H523" i="17"/>
  <c r="H1551" i="17" s="1"/>
  <c r="H1553" i="17" s="1"/>
  <c r="G1551" i="17"/>
  <c r="G1553" i="17" s="1"/>
  <c r="F1253" i="17"/>
  <c r="E248" i="3" s="1"/>
  <c r="G1252" i="17"/>
  <c r="F525" i="17"/>
  <c r="E66" i="3" s="1"/>
  <c r="G524" i="17"/>
  <c r="H791" i="17"/>
  <c r="H1819" i="17" s="1"/>
  <c r="H1821" i="17" s="1"/>
  <c r="G1819" i="17"/>
  <c r="G1821" i="17" s="1"/>
  <c r="F793" i="17"/>
  <c r="E133" i="3" s="1"/>
  <c r="G792" i="17"/>
  <c r="F1197" i="17"/>
  <c r="E234" i="3" s="1"/>
  <c r="G1196" i="17"/>
  <c r="E1331" i="17"/>
  <c r="D1333" i="17"/>
  <c r="D2316" i="17" s="1"/>
  <c r="H24" i="10"/>
  <c r="H1099" i="17"/>
  <c r="H2127" i="17" s="1"/>
  <c r="H2129" i="17" s="1"/>
  <c r="G2127" i="17"/>
  <c r="G2129" i="17" s="1"/>
  <c r="G1156" i="17"/>
  <c r="F1157" i="17"/>
  <c r="E224" i="3" s="1"/>
  <c r="F1165" i="17"/>
  <c r="E226" i="3" s="1"/>
  <c r="G1164" i="17"/>
  <c r="F1101" i="17"/>
  <c r="E210" i="3" s="1"/>
  <c r="G1100" i="17"/>
  <c r="H1163" i="17"/>
  <c r="H2191" i="17" s="1"/>
  <c r="H2193" i="17" s="1"/>
  <c r="G2191" i="17"/>
  <c r="G2193" i="17" s="1"/>
  <c r="H1279" i="17"/>
  <c r="H2307" i="17" s="1"/>
  <c r="H2309" i="17" s="1"/>
  <c r="G2307" i="17"/>
  <c r="G2309" i="17" s="1"/>
  <c r="H1155" i="17"/>
  <c r="H2183" i="17" s="1"/>
  <c r="H2185" i="17" s="1"/>
  <c r="G2183" i="17"/>
  <c r="G2185" i="17" s="1"/>
  <c r="F665" i="17"/>
  <c r="E101" i="3" s="1"/>
  <c r="G664" i="17"/>
  <c r="G2279" i="17"/>
  <c r="G2281" i="17" s="1"/>
  <c r="H1251" i="17"/>
  <c r="H2279" i="17" s="1"/>
  <c r="H2281" i="17" s="1"/>
  <c r="H1131" i="17"/>
  <c r="H2159" i="17" s="1"/>
  <c r="H2161" i="17" s="1"/>
  <c r="G2159" i="17"/>
  <c r="G2161" i="17" s="1"/>
  <c r="F1327" i="17"/>
  <c r="E1329" i="17"/>
  <c r="G1132" i="17"/>
  <c r="F1133" i="17"/>
  <c r="E218" i="3" s="1"/>
  <c r="E301" i="17"/>
  <c r="D10" i="3" s="1"/>
  <c r="F300" i="17"/>
  <c r="H663" i="17"/>
  <c r="H1691" i="17" s="1"/>
  <c r="H1693" i="17" s="1"/>
  <c r="G1691" i="17"/>
  <c r="G1693" i="17" s="1"/>
  <c r="G2223" i="17"/>
  <c r="G2225" i="17" s="1"/>
  <c r="H1195" i="17"/>
  <c r="H2223" i="17" s="1"/>
  <c r="H2225" i="17" s="1"/>
  <c r="B1335" i="17"/>
  <c r="B12" i="3"/>
  <c r="B278" i="3" s="1"/>
  <c r="G1280" i="17"/>
  <c r="F1281" i="17"/>
  <c r="E255" i="3" s="1"/>
  <c r="H2361" i="17"/>
  <c r="H369" i="17"/>
  <c r="G27" i="3" s="1"/>
  <c r="G580" i="21"/>
  <c r="G305" i="21"/>
  <c r="G313" i="21"/>
  <c r="F6" i="19"/>
  <c r="F28" i="19" s="1"/>
  <c r="F48" i="13"/>
  <c r="F78" i="13" s="1"/>
  <c r="F6" i="18"/>
  <c r="F21" i="18" s="1"/>
  <c r="F6" i="20"/>
  <c r="F51" i="20" s="1"/>
  <c r="G6" i="19"/>
  <c r="G28" i="19" s="1"/>
  <c r="G48" i="13"/>
  <c r="G78" i="13" s="1"/>
  <c r="G6" i="20"/>
  <c r="G51" i="20" s="1"/>
  <c r="G6" i="18"/>
  <c r="G21" i="18" s="1"/>
  <c r="F917" i="21"/>
  <c r="F1017" i="21" s="1"/>
  <c r="F855" i="21"/>
  <c r="G6" i="4"/>
  <c r="B69" i="4" s="1"/>
  <c r="G6" i="5"/>
  <c r="H2487" i="17"/>
  <c r="H2507" i="17" s="1"/>
  <c r="H285" i="17"/>
  <c r="H1295" i="17" s="1"/>
  <c r="H1315" i="17" s="1"/>
  <c r="H2319" i="17" s="1"/>
  <c r="H2340" i="17" s="1"/>
  <c r="H2463" i="17" s="1"/>
  <c r="H2475" i="17" s="1"/>
  <c r="G6" i="3"/>
  <c r="B533" i="3" s="1"/>
  <c r="G6" i="10"/>
  <c r="G6" i="11"/>
  <c r="G6" i="12"/>
  <c r="H6" i="13"/>
  <c r="E7" i="14"/>
  <c r="G1321" i="17"/>
  <c r="H1319" i="17"/>
  <c r="H1321" i="17" s="1"/>
  <c r="H292" i="17"/>
  <c r="H293" i="17" s="1"/>
  <c r="G8" i="3" s="1"/>
  <c r="G293" i="17"/>
  <c r="F8" i="3" s="1"/>
  <c r="G364" i="17"/>
  <c r="F365" i="17"/>
  <c r="E26" i="3" s="1"/>
  <c r="G1391" i="17"/>
  <c r="G1393" i="17" s="1"/>
  <c r="H363" i="17"/>
  <c r="H1391" i="17" s="1"/>
  <c r="H1393" i="17" s="1"/>
  <c r="G1363" i="17"/>
  <c r="G1365" i="17" s="1"/>
  <c r="H335" i="17"/>
  <c r="H1363" i="17" s="1"/>
  <c r="H1365" i="17" s="1"/>
  <c r="F337" i="17"/>
  <c r="E19" i="3" s="1"/>
  <c r="G336" i="17"/>
  <c r="H328" i="17"/>
  <c r="H329" i="17" s="1"/>
  <c r="G329" i="17"/>
  <c r="E17" i="3"/>
  <c r="H964" i="17" l="1"/>
  <c r="H965" i="17" s="1"/>
  <c r="G176" i="3" s="1"/>
  <c r="G965" i="17"/>
  <c r="F176" i="3" s="1"/>
  <c r="H465" i="17"/>
  <c r="G51" i="3" s="1"/>
  <c r="H701" i="17"/>
  <c r="G110" i="3" s="1"/>
  <c r="H761" i="17"/>
  <c r="G125" i="3" s="1"/>
  <c r="H848" i="17"/>
  <c r="H849" i="17" s="1"/>
  <c r="G147" i="3" s="1"/>
  <c r="G849" i="17"/>
  <c r="F147" i="3" s="1"/>
  <c r="H836" i="17"/>
  <c r="H837" i="17" s="1"/>
  <c r="G144" i="3" s="1"/>
  <c r="G837" i="17"/>
  <c r="F144" i="3" s="1"/>
  <c r="G829" i="17"/>
  <c r="F142" i="3" s="1"/>
  <c r="H828" i="17"/>
  <c r="H829" i="17" s="1"/>
  <c r="G142" i="3" s="1"/>
  <c r="H985" i="17"/>
  <c r="G181" i="3" s="1"/>
  <c r="H908" i="17"/>
  <c r="H909" i="17" s="1"/>
  <c r="G162" i="3" s="1"/>
  <c r="G909" i="17"/>
  <c r="F162" i="3" s="1"/>
  <c r="G789" i="17"/>
  <c r="F132" i="3" s="1"/>
  <c r="H788" i="17"/>
  <c r="H789" i="17" s="1"/>
  <c r="G132" i="3" s="1"/>
  <c r="G993" i="17"/>
  <c r="F183" i="3" s="1"/>
  <c r="H992" i="17"/>
  <c r="H993" i="17" s="1"/>
  <c r="G183" i="3" s="1"/>
  <c r="H1017" i="17"/>
  <c r="G189" i="3" s="1"/>
  <c r="H852" i="17"/>
  <c r="H853" i="17" s="1"/>
  <c r="G148" i="3" s="1"/>
  <c r="G853" i="17"/>
  <c r="F148" i="3" s="1"/>
  <c r="G781" i="17"/>
  <c r="F130" i="3" s="1"/>
  <c r="H780" i="17"/>
  <c r="H781" i="17" s="1"/>
  <c r="G130" i="3" s="1"/>
  <c r="H641" i="17"/>
  <c r="G95" i="3" s="1"/>
  <c r="H856" i="17"/>
  <c r="H857" i="17" s="1"/>
  <c r="G149" i="3" s="1"/>
  <c r="G857" i="17"/>
  <c r="F149" i="3" s="1"/>
  <c r="H432" i="17"/>
  <c r="H433" i="17" s="1"/>
  <c r="G43" i="3" s="1"/>
  <c r="G433" i="17"/>
  <c r="F43" i="3" s="1"/>
  <c r="H845" i="17"/>
  <c r="G146" i="3" s="1"/>
  <c r="H801" i="17"/>
  <c r="G135" i="3" s="1"/>
  <c r="H1204" i="17"/>
  <c r="H1205" i="17" s="1"/>
  <c r="G236" i="3" s="1"/>
  <c r="G1205" i="17"/>
  <c r="F236" i="3" s="1"/>
  <c r="G693" i="17"/>
  <c r="F108" i="3" s="1"/>
  <c r="H692" i="17"/>
  <c r="H693" i="17" s="1"/>
  <c r="G108" i="3" s="1"/>
  <c r="G1145" i="17"/>
  <c r="F221" i="3" s="1"/>
  <c r="H1144" i="17"/>
  <c r="H1145" i="17" s="1"/>
  <c r="G221" i="3" s="1"/>
  <c r="G613" i="17"/>
  <c r="F88" i="3" s="1"/>
  <c r="H612" i="17"/>
  <c r="H613" i="17" s="1"/>
  <c r="G88" i="3" s="1"/>
  <c r="G957" i="17"/>
  <c r="F174" i="3" s="1"/>
  <c r="H956" i="17"/>
  <c r="H957" i="17" s="1"/>
  <c r="G174" i="3" s="1"/>
  <c r="H608" i="17"/>
  <c r="H609" i="17" s="1"/>
  <c r="G87" i="3" s="1"/>
  <c r="G609" i="17"/>
  <c r="F87" i="3" s="1"/>
  <c r="H709" i="17"/>
  <c r="G112" i="3" s="1"/>
  <c r="H548" i="17"/>
  <c r="H549" i="17" s="1"/>
  <c r="G72" i="3" s="1"/>
  <c r="G549" i="17"/>
  <c r="F72" i="3" s="1"/>
  <c r="H316" i="17"/>
  <c r="H317" i="17" s="1"/>
  <c r="G14" i="3" s="1"/>
  <c r="G317" i="17"/>
  <c r="F14" i="3" s="1"/>
  <c r="H1149" i="17"/>
  <c r="G222" i="3" s="1"/>
  <c r="H392" i="17"/>
  <c r="H393" i="17" s="1"/>
  <c r="G33" i="3" s="1"/>
  <c r="G393" i="17"/>
  <c r="F33" i="3" s="1"/>
  <c r="G741" i="17"/>
  <c r="F120" i="3" s="1"/>
  <c r="H740" i="17"/>
  <c r="H741" i="17" s="1"/>
  <c r="G120" i="3" s="1"/>
  <c r="G485" i="17"/>
  <c r="F56" i="3" s="1"/>
  <c r="H484" i="17"/>
  <c r="H485" i="17" s="1"/>
  <c r="G56" i="3" s="1"/>
  <c r="G677" i="17"/>
  <c r="F104" i="3" s="1"/>
  <c r="H676" i="17"/>
  <c r="H677" i="17" s="1"/>
  <c r="G104" i="3" s="1"/>
  <c r="H1160" i="17"/>
  <c r="H1161" i="17" s="1"/>
  <c r="G225" i="3" s="1"/>
  <c r="G1161" i="17"/>
  <c r="F225" i="3" s="1"/>
  <c r="H604" i="17"/>
  <c r="H605" i="17" s="1"/>
  <c r="G86" i="3" s="1"/>
  <c r="G605" i="17"/>
  <c r="F86" i="3" s="1"/>
  <c r="G513" i="17"/>
  <c r="F63" i="3" s="1"/>
  <c r="H512" i="17"/>
  <c r="H513" i="17" s="1"/>
  <c r="G63" i="3" s="1"/>
  <c r="G813" i="17"/>
  <c r="F138" i="3" s="1"/>
  <c r="H812" i="17"/>
  <c r="H813" i="17" s="1"/>
  <c r="G138" i="3" s="1"/>
  <c r="H400" i="17"/>
  <c r="H401" i="17" s="1"/>
  <c r="G35" i="3" s="1"/>
  <c r="G401" i="17"/>
  <c r="F35" i="3" s="1"/>
  <c r="G765" i="17"/>
  <c r="F126" i="3" s="1"/>
  <c r="H764" i="17"/>
  <c r="H765" i="17" s="1"/>
  <c r="G126" i="3" s="1"/>
  <c r="G1037" i="17"/>
  <c r="F194" i="3" s="1"/>
  <c r="H1036" i="17"/>
  <c r="H1037" i="17" s="1"/>
  <c r="G194" i="3" s="1"/>
  <c r="G645" i="17"/>
  <c r="F96" i="3" s="1"/>
  <c r="H644" i="17"/>
  <c r="H645" i="17" s="1"/>
  <c r="G96" i="3" s="1"/>
  <c r="G1065" i="17"/>
  <c r="F201" i="3" s="1"/>
  <c r="H1064" i="17"/>
  <c r="H1065" i="17" s="1"/>
  <c r="G201" i="3" s="1"/>
  <c r="G937" i="17"/>
  <c r="F169" i="3" s="1"/>
  <c r="H936" i="17"/>
  <c r="H937" i="17" s="1"/>
  <c r="G169" i="3" s="1"/>
  <c r="G313" i="17"/>
  <c r="F13" i="3" s="1"/>
  <c r="H312" i="17"/>
  <c r="H313" i="17" s="1"/>
  <c r="G13" i="3" s="1"/>
  <c r="G545" i="17"/>
  <c r="F71" i="3" s="1"/>
  <c r="H544" i="17"/>
  <c r="H545" i="17" s="1"/>
  <c r="G71" i="3" s="1"/>
  <c r="H1024" i="17"/>
  <c r="H1025" i="17" s="1"/>
  <c r="G191" i="3" s="1"/>
  <c r="G1025" i="17"/>
  <c r="F191" i="3" s="1"/>
  <c r="G1265" i="17"/>
  <c r="F251" i="3" s="1"/>
  <c r="H1264" i="17"/>
  <c r="H1265" i="17" s="1"/>
  <c r="G251" i="3" s="1"/>
  <c r="G869" i="17"/>
  <c r="F152" i="3" s="1"/>
  <c r="H868" i="17"/>
  <c r="H869" i="17" s="1"/>
  <c r="G152" i="3" s="1"/>
  <c r="H384" i="17"/>
  <c r="H385" i="17" s="1"/>
  <c r="G31" i="3" s="1"/>
  <c r="G385" i="17"/>
  <c r="F31" i="3" s="1"/>
  <c r="G1121" i="17"/>
  <c r="F215" i="3" s="1"/>
  <c r="H1120" i="17"/>
  <c r="H1121" i="17" s="1"/>
  <c r="G215" i="3" s="1"/>
  <c r="G973" i="17"/>
  <c r="F178" i="3" s="1"/>
  <c r="H972" i="17"/>
  <c r="H973" i="17" s="1"/>
  <c r="G178" i="3" s="1"/>
  <c r="G1325" i="17"/>
  <c r="H1323" i="17"/>
  <c r="H1325" i="17" s="1"/>
  <c r="G1057" i="17"/>
  <c r="F199" i="3" s="1"/>
  <c r="H1056" i="17"/>
  <c r="H1057" i="17" s="1"/>
  <c r="G199" i="3" s="1"/>
  <c r="G825" i="17"/>
  <c r="F141" i="3" s="1"/>
  <c r="H824" i="17"/>
  <c r="H825" i="17" s="1"/>
  <c r="G141" i="3" s="1"/>
  <c r="H332" i="17"/>
  <c r="H333" i="17" s="1"/>
  <c r="G18" i="3" s="1"/>
  <c r="G333" i="17"/>
  <c r="F18" i="3" s="1"/>
  <c r="G569" i="17"/>
  <c r="F77" i="3" s="1"/>
  <c r="H568" i="17"/>
  <c r="H569" i="17" s="1"/>
  <c r="G77" i="3" s="1"/>
  <c r="H689" i="17"/>
  <c r="G107" i="3" s="1"/>
  <c r="H680" i="17"/>
  <c r="H681" i="17" s="1"/>
  <c r="G105" i="3" s="1"/>
  <c r="G681" i="17"/>
  <c r="F105" i="3" s="1"/>
  <c r="H436" i="17"/>
  <c r="H437" i="17" s="1"/>
  <c r="G44" i="3" s="1"/>
  <c r="G437" i="17"/>
  <c r="F44" i="3" s="1"/>
  <c r="G713" i="17"/>
  <c r="F113" i="3" s="1"/>
  <c r="H712" i="17"/>
  <c r="H713" i="17" s="1"/>
  <c r="G113" i="3" s="1"/>
  <c r="H904" i="17"/>
  <c r="H905" i="17" s="1"/>
  <c r="G161" i="3" s="1"/>
  <c r="G905" i="17"/>
  <c r="F161" i="3" s="1"/>
  <c r="G989" i="17"/>
  <c r="F182" i="3" s="1"/>
  <c r="H988" i="17"/>
  <c r="H989" i="17" s="1"/>
  <c r="G182" i="3" s="1"/>
  <c r="H916" i="17"/>
  <c r="H917" i="17" s="1"/>
  <c r="G164" i="3" s="1"/>
  <c r="G917" i="17"/>
  <c r="F164" i="3" s="1"/>
  <c r="H841" i="17"/>
  <c r="G145" i="3" s="1"/>
  <c r="H752" i="17"/>
  <c r="H753" i="17" s="1"/>
  <c r="G123" i="3" s="1"/>
  <c r="G753" i="17"/>
  <c r="F123" i="3" s="1"/>
  <c r="H456" i="17"/>
  <c r="H457" i="17" s="1"/>
  <c r="G49" i="3" s="1"/>
  <c r="G457" i="17"/>
  <c r="F49" i="3" s="1"/>
  <c r="H480" i="17"/>
  <c r="H481" i="17" s="1"/>
  <c r="G55" i="3" s="1"/>
  <c r="G481" i="17"/>
  <c r="F55" i="3" s="1"/>
  <c r="G489" i="17"/>
  <c r="F57" i="3" s="1"/>
  <c r="H488" i="17"/>
  <c r="H489" i="17" s="1"/>
  <c r="G57" i="3" s="1"/>
  <c r="H532" i="17"/>
  <c r="H533" i="17" s="1"/>
  <c r="G68" i="3" s="1"/>
  <c r="G533" i="17"/>
  <c r="F68" i="3" s="1"/>
  <c r="H1112" i="17"/>
  <c r="H1113" i="17" s="1"/>
  <c r="G213" i="3" s="1"/>
  <c r="G1113" i="17"/>
  <c r="F213" i="3" s="1"/>
  <c r="H636" i="17"/>
  <c r="H637" i="17" s="1"/>
  <c r="G94" i="3" s="1"/>
  <c r="G637" i="17"/>
  <c r="F94" i="3" s="1"/>
  <c r="G581" i="17"/>
  <c r="F80" i="3" s="1"/>
  <c r="H580" i="17"/>
  <c r="H581" i="17" s="1"/>
  <c r="G80" i="3" s="1"/>
  <c r="H380" i="17"/>
  <c r="H381" i="17" s="1"/>
  <c r="G30" i="3" s="1"/>
  <c r="G381" i="17"/>
  <c r="F30" i="3" s="1"/>
  <c r="G1137" i="17"/>
  <c r="F219" i="3" s="1"/>
  <c r="H1136" i="17"/>
  <c r="H1137" i="17" s="1"/>
  <c r="G219" i="3" s="1"/>
  <c r="G657" i="17"/>
  <c r="F99" i="3" s="1"/>
  <c r="H656" i="17"/>
  <c r="H657" i="17" s="1"/>
  <c r="G99" i="3" s="1"/>
  <c r="H472" i="17"/>
  <c r="H473" i="17" s="1"/>
  <c r="G53" i="3" s="1"/>
  <c r="G473" i="17"/>
  <c r="F53" i="3" s="1"/>
  <c r="H1004" i="17"/>
  <c r="H1005" i="17" s="1"/>
  <c r="G186" i="3" s="1"/>
  <c r="G1005" i="17"/>
  <c r="F186" i="3" s="1"/>
  <c r="G1061" i="17"/>
  <c r="F200" i="3" s="1"/>
  <c r="H1060" i="17"/>
  <c r="H1061" i="17" s="1"/>
  <c r="G200" i="3" s="1"/>
  <c r="G553" i="17"/>
  <c r="F73" i="3" s="1"/>
  <c r="H552" i="17"/>
  <c r="H553" i="17" s="1"/>
  <c r="G73" i="3" s="1"/>
  <c r="G697" i="17"/>
  <c r="F109" i="3" s="1"/>
  <c r="H696" i="17"/>
  <c r="H697" i="17" s="1"/>
  <c r="G109" i="3" s="1"/>
  <c r="H1020" i="17"/>
  <c r="H1021" i="17" s="1"/>
  <c r="G190" i="3" s="1"/>
  <c r="G1021" i="17"/>
  <c r="F190" i="3" s="1"/>
  <c r="H925" i="17"/>
  <c r="G166" i="3" s="1"/>
  <c r="F26" i="10"/>
  <c r="E30" i="10"/>
  <c r="G521" i="17"/>
  <c r="F65" i="3" s="1"/>
  <c r="H520" i="17"/>
  <c r="H521" i="17" s="1"/>
  <c r="G65" i="3" s="1"/>
  <c r="G941" i="17"/>
  <c r="F170" i="3" s="1"/>
  <c r="H940" i="17"/>
  <c r="H941" i="17" s="1"/>
  <c r="G170" i="3" s="1"/>
  <c r="G901" i="17"/>
  <c r="F160" i="3" s="1"/>
  <c r="H900" i="17"/>
  <c r="H901" i="17" s="1"/>
  <c r="G160" i="3" s="1"/>
  <c r="H796" i="17"/>
  <c r="H797" i="17" s="1"/>
  <c r="G134" i="3" s="1"/>
  <c r="G797" i="17"/>
  <c r="F134" i="3" s="1"/>
  <c r="G573" i="17"/>
  <c r="F78" i="3" s="1"/>
  <c r="H572" i="17"/>
  <c r="H573" i="17" s="1"/>
  <c r="G78" i="3" s="1"/>
  <c r="G669" i="17"/>
  <c r="F102" i="3" s="1"/>
  <c r="H668" i="17"/>
  <c r="H669" i="17" s="1"/>
  <c r="G102" i="3" s="1"/>
  <c r="G1049" i="17"/>
  <c r="F197" i="3" s="1"/>
  <c r="H1048" i="17"/>
  <c r="H1049" i="17" s="1"/>
  <c r="G197" i="3" s="1"/>
  <c r="G1173" i="17"/>
  <c r="F228" i="3" s="1"/>
  <c r="H1172" i="17"/>
  <c r="H1173" i="17" s="1"/>
  <c r="G228" i="3" s="1"/>
  <c r="H716" i="17"/>
  <c r="H717" i="17" s="1"/>
  <c r="G114" i="3" s="1"/>
  <c r="G717" i="17"/>
  <c r="F114" i="3" s="1"/>
  <c r="G877" i="17"/>
  <c r="F154" i="3" s="1"/>
  <c r="H876" i="17"/>
  <c r="H877" i="17" s="1"/>
  <c r="G154" i="3" s="1"/>
  <c r="H892" i="17"/>
  <c r="H893" i="17" s="1"/>
  <c r="G158" i="3" s="1"/>
  <c r="G893" i="17"/>
  <c r="F158" i="3" s="1"/>
  <c r="H348" i="17"/>
  <c r="H349" i="17" s="1"/>
  <c r="G22" i="3" s="1"/>
  <c r="G349" i="17"/>
  <c r="F22" i="3" s="1"/>
  <c r="H424" i="17"/>
  <c r="H425" i="17" s="1"/>
  <c r="G41" i="3" s="1"/>
  <c r="G425" i="17"/>
  <c r="F41" i="3" s="1"/>
  <c r="G1033" i="17"/>
  <c r="F193" i="3" s="1"/>
  <c r="H1032" i="17"/>
  <c r="H1033" i="17" s="1"/>
  <c r="G193" i="3" s="1"/>
  <c r="G729" i="17"/>
  <c r="F117" i="3" s="1"/>
  <c r="H728" i="17"/>
  <c r="H729" i="17" s="1"/>
  <c r="G117" i="3" s="1"/>
  <c r="G969" i="17"/>
  <c r="F177" i="3" s="1"/>
  <c r="H968" i="17"/>
  <c r="H969" i="17" s="1"/>
  <c r="G177" i="3" s="1"/>
  <c r="H1268" i="17"/>
  <c r="H1269" i="17" s="1"/>
  <c r="G252" i="3" s="1"/>
  <c r="G1269" i="17"/>
  <c r="F252" i="3" s="1"/>
  <c r="G1185" i="17"/>
  <c r="F231" i="3" s="1"/>
  <c r="H1184" i="17"/>
  <c r="H1185" i="17" s="1"/>
  <c r="G231" i="3" s="1"/>
  <c r="G501" i="17"/>
  <c r="F60" i="3" s="1"/>
  <c r="H500" i="17"/>
  <c r="H501" i="17" s="1"/>
  <c r="G60" i="3" s="1"/>
  <c r="H404" i="17"/>
  <c r="H405" i="17" s="1"/>
  <c r="G36" i="3" s="1"/>
  <c r="G405" i="17"/>
  <c r="F36" i="3" s="1"/>
  <c r="H773" i="17"/>
  <c r="G128" i="3" s="1"/>
  <c r="D2479" i="17"/>
  <c r="D2365" i="17" s="1"/>
  <c r="D2543" i="17"/>
  <c r="D13" i="10" s="1"/>
  <c r="F50" i="13" s="1"/>
  <c r="F54" i="13" s="1"/>
  <c r="F79" i="13" s="1"/>
  <c r="D2544" i="17"/>
  <c r="D2547" i="17" s="1"/>
  <c r="C8" i="4"/>
  <c r="C16" i="15"/>
  <c r="C18" i="15" s="1"/>
  <c r="F1329" i="17"/>
  <c r="G1327" i="17"/>
  <c r="G793" i="17"/>
  <c r="F133" i="3" s="1"/>
  <c r="H792" i="17"/>
  <c r="H793" i="17" s="1"/>
  <c r="G133" i="3" s="1"/>
  <c r="F304" i="17"/>
  <c r="E305" i="17"/>
  <c r="G1165" i="17"/>
  <c r="F226" i="3" s="1"/>
  <c r="H1164" i="17"/>
  <c r="H1165" i="17" s="1"/>
  <c r="G226" i="3" s="1"/>
  <c r="G1281" i="17"/>
  <c r="F255" i="3" s="1"/>
  <c r="H1280" i="17"/>
  <c r="H1281" i="17" s="1"/>
  <c r="G255" i="3" s="1"/>
  <c r="G300" i="17"/>
  <c r="F301" i="17"/>
  <c r="E10" i="3" s="1"/>
  <c r="C11" i="3"/>
  <c r="D1291" i="17"/>
  <c r="G1157" i="17"/>
  <c r="F224" i="3" s="1"/>
  <c r="H1156" i="17"/>
  <c r="H1157" i="17" s="1"/>
  <c r="G224" i="3" s="1"/>
  <c r="G525" i="17"/>
  <c r="F66" i="3" s="1"/>
  <c r="H524" i="17"/>
  <c r="H525" i="17" s="1"/>
  <c r="G66" i="3" s="1"/>
  <c r="B13" i="3"/>
  <c r="B279" i="3" s="1"/>
  <c r="B1339" i="17"/>
  <c r="H1132" i="17"/>
  <c r="H1133" i="17" s="1"/>
  <c r="G218" i="3" s="1"/>
  <c r="G1133" i="17"/>
  <c r="F218" i="3" s="1"/>
  <c r="G665" i="17"/>
  <c r="F101" i="3" s="1"/>
  <c r="H664" i="17"/>
  <c r="H665" i="17" s="1"/>
  <c r="G101" i="3" s="1"/>
  <c r="F1331" i="17"/>
  <c r="E1333" i="17"/>
  <c r="E2316" i="17" s="1"/>
  <c r="F34" i="17"/>
  <c r="B315" i="17" s="1"/>
  <c r="E35" i="17"/>
  <c r="H1196" i="17"/>
  <c r="H1197" i="17" s="1"/>
  <c r="G234" i="3" s="1"/>
  <c r="G1197" i="17"/>
  <c r="F234" i="3" s="1"/>
  <c r="H1252" i="17"/>
  <c r="H1253" i="17" s="1"/>
  <c r="G248" i="3" s="1"/>
  <c r="G1253" i="17"/>
  <c r="F248" i="3" s="1"/>
  <c r="H1100" i="17"/>
  <c r="H1101" i="17" s="1"/>
  <c r="G210" i="3" s="1"/>
  <c r="G1101" i="17"/>
  <c r="F210" i="3" s="1"/>
  <c r="H48" i="13"/>
  <c r="H78" i="13" s="1"/>
  <c r="H6" i="19"/>
  <c r="H28" i="19" s="1"/>
  <c r="H6" i="20"/>
  <c r="H51" i="20" s="1"/>
  <c r="H6" i="18"/>
  <c r="H21" i="18" s="1"/>
  <c r="F7" i="14"/>
  <c r="I6" i="13"/>
  <c r="H6" i="12"/>
  <c r="H6" i="10"/>
  <c r="H6" i="11"/>
  <c r="G855" i="21"/>
  <c r="G917" i="21"/>
  <c r="G1017" i="21" s="1"/>
  <c r="H364" i="17"/>
  <c r="H365" i="17" s="1"/>
  <c r="G26" i="3" s="1"/>
  <c r="G365" i="17"/>
  <c r="F26" i="3" s="1"/>
  <c r="G337" i="17"/>
  <c r="F19" i="3" s="1"/>
  <c r="H336" i="17"/>
  <c r="H337" i="17" s="1"/>
  <c r="G19" i="3" s="1"/>
  <c r="F17" i="3"/>
  <c r="G17" i="3"/>
  <c r="G26" i="10" l="1"/>
  <c r="F30" i="10"/>
  <c r="G1329" i="17"/>
  <c r="H1327" i="17"/>
  <c r="H1329" i="17" s="1"/>
  <c r="D8" i="4"/>
  <c r="E2544" i="17"/>
  <c r="E2543" i="17"/>
  <c r="E13" i="10" s="1"/>
  <c r="E2479" i="17"/>
  <c r="F1333" i="17"/>
  <c r="F2316" i="17" s="1"/>
  <c r="G1331" i="17"/>
  <c r="D2317" i="17"/>
  <c r="D2542" i="17"/>
  <c r="F6" i="15"/>
  <c r="F8" i="15" s="1"/>
  <c r="E2477" i="17"/>
  <c r="D11" i="3"/>
  <c r="D266" i="3" s="1"/>
  <c r="E1291" i="17"/>
  <c r="C25" i="4"/>
  <c r="C10" i="5" s="1"/>
  <c r="D23" i="11"/>
  <c r="C266" i="3"/>
  <c r="C277" i="3" s="1"/>
  <c r="G304" i="17"/>
  <c r="F305" i="17"/>
  <c r="D36" i="10"/>
  <c r="E25" i="11"/>
  <c r="F35" i="17"/>
  <c r="B319" i="17" s="1"/>
  <c r="E36" i="17"/>
  <c r="B14" i="3"/>
  <c r="B280" i="3" s="1"/>
  <c r="B1343" i="17"/>
  <c r="H300" i="17"/>
  <c r="H301" i="17" s="1"/>
  <c r="G10" i="3" s="1"/>
  <c r="G301" i="17"/>
  <c r="F10" i="3" s="1"/>
  <c r="D2369" i="17"/>
  <c r="D2509" i="17" s="1"/>
  <c r="C47" i="4"/>
  <c r="C27" i="4" s="1"/>
  <c r="G7" i="14"/>
  <c r="J6" i="13"/>
  <c r="I6" i="20"/>
  <c r="I51" i="20" s="1"/>
  <c r="I6" i="18"/>
  <c r="I21" i="18" s="1"/>
  <c r="I6" i="19"/>
  <c r="I28" i="19" s="1"/>
  <c r="I48" i="13"/>
  <c r="I78" i="13" s="1"/>
  <c r="E2509" i="17" l="1"/>
  <c r="D2513" i="17"/>
  <c r="D2515" i="17" s="1"/>
  <c r="H26" i="10"/>
  <c r="H30" i="10" s="1"/>
  <c r="G30" i="10"/>
  <c r="F2479" i="17"/>
  <c r="F2543" i="17"/>
  <c r="F13" i="10" s="1"/>
  <c r="F2544" i="17"/>
  <c r="E8" i="4"/>
  <c r="C8" i="15"/>
  <c r="D24" i="11"/>
  <c r="C14" i="5"/>
  <c r="D11" i="12" s="1"/>
  <c r="E2542" i="17"/>
  <c r="E2546" i="17" s="1"/>
  <c r="F2477" i="17"/>
  <c r="C95" i="7"/>
  <c r="C99" i="7" s="1"/>
  <c r="E11" i="3"/>
  <c r="E266" i="3" s="1"/>
  <c r="F1291" i="17"/>
  <c r="E2365" i="17"/>
  <c r="G50" i="13"/>
  <c r="G54" i="13" s="1"/>
  <c r="G79" i="13" s="1"/>
  <c r="C10" i="14"/>
  <c r="F66" i="13"/>
  <c r="F70" i="13" s="1"/>
  <c r="F81" i="13" s="1"/>
  <c r="E2547" i="17"/>
  <c r="E36" i="10"/>
  <c r="F25" i="11"/>
  <c r="E23" i="11"/>
  <c r="E22" i="11" s="1"/>
  <c r="D25" i="4"/>
  <c r="D10" i="5" s="1"/>
  <c r="D2546" i="17"/>
  <c r="E13" i="11"/>
  <c r="D12" i="10"/>
  <c r="C289" i="3"/>
  <c r="C290" i="3"/>
  <c r="C287" i="3"/>
  <c r="C354" i="3"/>
  <c r="C377" i="3"/>
  <c r="C406" i="3"/>
  <c r="C460" i="3"/>
  <c r="C399" i="3"/>
  <c r="C455" i="3"/>
  <c r="C371" i="3"/>
  <c r="C494" i="3"/>
  <c r="C295" i="3"/>
  <c r="C291" i="3"/>
  <c r="C477" i="3"/>
  <c r="C402" i="3"/>
  <c r="C270" i="3"/>
  <c r="C351" i="3"/>
  <c r="C502" i="3"/>
  <c r="C489" i="3"/>
  <c r="C505" i="3"/>
  <c r="C390" i="3"/>
  <c r="C336" i="3"/>
  <c r="C313" i="3"/>
  <c r="C449" i="3"/>
  <c r="C412" i="3"/>
  <c r="C469" i="3"/>
  <c r="C380" i="3"/>
  <c r="C414" i="3"/>
  <c r="C393" i="3"/>
  <c r="C381" i="3"/>
  <c r="C375" i="3"/>
  <c r="C422" i="3"/>
  <c r="C323" i="3"/>
  <c r="C356" i="3"/>
  <c r="C378" i="3"/>
  <c r="C285" i="3"/>
  <c r="C493" i="3"/>
  <c r="C348" i="3"/>
  <c r="C276" i="3"/>
  <c r="C407" i="3"/>
  <c r="C339" i="3"/>
  <c r="C504" i="3"/>
  <c r="C473" i="3"/>
  <c r="C327" i="3"/>
  <c r="C335" i="3"/>
  <c r="C454" i="3"/>
  <c r="C421" i="3"/>
  <c r="C275" i="3"/>
  <c r="C292" i="3"/>
  <c r="C492" i="3"/>
  <c r="C423" i="3"/>
  <c r="C436" i="3"/>
  <c r="C363" i="3"/>
  <c r="C432" i="3"/>
  <c r="C386" i="3"/>
  <c r="C498" i="3"/>
  <c r="C522" i="3"/>
  <c r="C443" i="3"/>
  <c r="C426" i="3"/>
  <c r="C417" i="3"/>
  <c r="C304" i="3"/>
  <c r="C462" i="3"/>
  <c r="C302" i="3"/>
  <c r="C352" i="3"/>
  <c r="C9" i="5"/>
  <c r="C11" i="5" s="1"/>
  <c r="C279" i="3"/>
  <c r="C458" i="3"/>
  <c r="C516" i="3"/>
  <c r="C398" i="3"/>
  <c r="C362" i="3"/>
  <c r="C435" i="3"/>
  <c r="C506" i="3"/>
  <c r="C307" i="3"/>
  <c r="C347" i="3"/>
  <c r="C379" i="3"/>
  <c r="C387" i="3"/>
  <c r="C468" i="3"/>
  <c r="C434" i="3"/>
  <c r="C408" i="3"/>
  <c r="C281" i="3"/>
  <c r="C509" i="3"/>
  <c r="C496" i="3"/>
  <c r="C394" i="3"/>
  <c r="C520" i="3"/>
  <c r="C385" i="3"/>
  <c r="C298" i="3"/>
  <c r="C318" i="3"/>
  <c r="C487" i="3"/>
  <c r="C413" i="3"/>
  <c r="C484" i="3"/>
  <c r="C293" i="3"/>
  <c r="C282" i="3"/>
  <c r="C420" i="3"/>
  <c r="C500" i="3"/>
  <c r="C482" i="3"/>
  <c r="C345" i="3"/>
  <c r="C503" i="3"/>
  <c r="C301" i="3"/>
  <c r="C346" i="3"/>
  <c r="C374" i="3"/>
  <c r="C360" i="3"/>
  <c r="C425" i="3"/>
  <c r="C431" i="3"/>
  <c r="C507" i="3"/>
  <c r="C299" i="3"/>
  <c r="C465" i="3"/>
  <c r="C404" i="3"/>
  <c r="C315" i="3"/>
  <c r="C355" i="3"/>
  <c r="C321" i="3"/>
  <c r="C418" i="3"/>
  <c r="C368" i="3"/>
  <c r="C300" i="3"/>
  <c r="C450" i="3"/>
  <c r="C459" i="3"/>
  <c r="C508" i="3"/>
  <c r="C439" i="3"/>
  <c r="C410" i="3"/>
  <c r="C464" i="3"/>
  <c r="C357" i="3"/>
  <c r="C337" i="3"/>
  <c r="C320" i="3"/>
  <c r="C476" i="3"/>
  <c r="C495" i="3"/>
  <c r="C369" i="3"/>
  <c r="C467" i="3"/>
  <c r="C475" i="3"/>
  <c r="C395" i="3"/>
  <c r="C344" i="3"/>
  <c r="C370" i="3"/>
  <c r="C316" i="3"/>
  <c r="C308" i="3"/>
  <c r="C372" i="3"/>
  <c r="C358" i="3"/>
  <c r="C383" i="3"/>
  <c r="C403" i="3"/>
  <c r="C305" i="3"/>
  <c r="C474" i="3"/>
  <c r="C457" i="3"/>
  <c r="C478" i="3"/>
  <c r="C405" i="3"/>
  <c r="C325" i="3"/>
  <c r="C312" i="3"/>
  <c r="C288" i="3"/>
  <c r="C389" i="3"/>
  <c r="C283" i="3"/>
  <c r="C514" i="3"/>
  <c r="C324" i="3"/>
  <c r="C350" i="3"/>
  <c r="C310" i="3"/>
  <c r="C437" i="3"/>
  <c r="C376" i="3"/>
  <c r="C448" i="3"/>
  <c r="C334" i="3"/>
  <c r="C471" i="3"/>
  <c r="C491" i="3"/>
  <c r="C373" i="3"/>
  <c r="C525" i="3"/>
  <c r="C396" i="3"/>
  <c r="C424" i="3"/>
  <c r="C365" i="3"/>
  <c r="C486" i="3"/>
  <c r="C428" i="3"/>
  <c r="C461" i="3"/>
  <c r="C490" i="3"/>
  <c r="C332" i="3"/>
  <c r="C515" i="3"/>
  <c r="C485" i="3"/>
  <c r="C309" i="3"/>
  <c r="C349" i="3"/>
  <c r="C427" i="3"/>
  <c r="C463" i="3"/>
  <c r="C447" i="3"/>
  <c r="C319" i="3"/>
  <c r="C297" i="3"/>
  <c r="C517" i="3"/>
  <c r="C392" i="3"/>
  <c r="C286" i="3"/>
  <c r="C497" i="3"/>
  <c r="C511" i="3"/>
  <c r="C415" i="3"/>
  <c r="C306" i="3"/>
  <c r="C518" i="3"/>
  <c r="C430" i="3"/>
  <c r="C472" i="3"/>
  <c r="C519" i="3"/>
  <c r="C466" i="3"/>
  <c r="C294" i="3"/>
  <c r="C391" i="3"/>
  <c r="C440" i="3"/>
  <c r="C483" i="3"/>
  <c r="C384" i="3"/>
  <c r="C441" i="3"/>
  <c r="C367" i="3"/>
  <c r="C445" i="3"/>
  <c r="C452" i="3"/>
  <c r="C401" i="3"/>
  <c r="C444" i="3"/>
  <c r="C523" i="3"/>
  <c r="C488" i="3"/>
  <c r="C296" i="3"/>
  <c r="C501" i="3"/>
  <c r="C340" i="3"/>
  <c r="C311" i="3"/>
  <c r="C353" i="3"/>
  <c r="C411" i="3"/>
  <c r="C513" i="3"/>
  <c r="C342" i="3"/>
  <c r="C512" i="3"/>
  <c r="C333" i="3"/>
  <c r="C397" i="3"/>
  <c r="C521" i="3"/>
  <c r="C341" i="3"/>
  <c r="C329" i="3"/>
  <c r="C330" i="3"/>
  <c r="C317" i="3"/>
  <c r="C331" i="3"/>
  <c r="C274" i="3"/>
  <c r="C314" i="3"/>
  <c r="C480" i="3"/>
  <c r="C419" i="3"/>
  <c r="C451" i="3"/>
  <c r="C382" i="3"/>
  <c r="C343" i="3"/>
  <c r="C499" i="3"/>
  <c r="C278" i="3"/>
  <c r="C470" i="3"/>
  <c r="C366" i="3"/>
  <c r="C364" i="3"/>
  <c r="C322" i="3"/>
  <c r="C284" i="3"/>
  <c r="C416" i="3"/>
  <c r="C400" i="3"/>
  <c r="C438" i="3"/>
  <c r="C479" i="3"/>
  <c r="C510" i="3"/>
  <c r="C429" i="3"/>
  <c r="C481" i="3"/>
  <c r="C456" i="3"/>
  <c r="C361" i="3"/>
  <c r="C433" i="3"/>
  <c r="C303" i="3"/>
  <c r="C409" i="3"/>
  <c r="C328" i="3"/>
  <c r="C326" i="3"/>
  <c r="C388" i="3"/>
  <c r="C446" i="3"/>
  <c r="C280" i="3"/>
  <c r="C359" i="3"/>
  <c r="C453" i="3"/>
  <c r="C442" i="3"/>
  <c r="C524" i="3"/>
  <c r="C338" i="3"/>
  <c r="H304" i="17"/>
  <c r="H305" i="17" s="1"/>
  <c r="G305" i="17"/>
  <c r="E37" i="17"/>
  <c r="F36" i="17"/>
  <c r="B323" i="17" s="1"/>
  <c r="D9" i="5"/>
  <c r="D267" i="3"/>
  <c r="C530" i="3"/>
  <c r="B15" i="3"/>
  <c r="B281" i="3" s="1"/>
  <c r="B1347" i="17"/>
  <c r="D10" i="12"/>
  <c r="G1333" i="17"/>
  <c r="G2316" i="17" s="1"/>
  <c r="H1331" i="17"/>
  <c r="H1333" i="17" s="1"/>
  <c r="H2316" i="17" s="1"/>
  <c r="J6" i="19"/>
  <c r="J28" i="19" s="1"/>
  <c r="J48" i="13"/>
  <c r="J78" i="13" s="1"/>
  <c r="J6" i="18"/>
  <c r="J21" i="18" s="1"/>
  <c r="J6" i="20"/>
  <c r="J51" i="20" s="1"/>
  <c r="F2365" i="17" l="1"/>
  <c r="G8" i="4"/>
  <c r="H2544" i="17"/>
  <c r="H36" i="10" s="1"/>
  <c r="G10" i="14" s="1"/>
  <c r="H2479" i="17"/>
  <c r="H2543" i="17"/>
  <c r="H13" i="10" s="1"/>
  <c r="F2542" i="17"/>
  <c r="F2546" i="17" s="1"/>
  <c r="G2477" i="17"/>
  <c r="B1351" i="17"/>
  <c r="B16" i="3"/>
  <c r="B282" i="3" s="1"/>
  <c r="G66" i="13"/>
  <c r="G70" i="13" s="1"/>
  <c r="G81" i="13" s="1"/>
  <c r="D10" i="14"/>
  <c r="C531" i="3"/>
  <c r="E9" i="5"/>
  <c r="E267" i="3"/>
  <c r="F8" i="4"/>
  <c r="G2479" i="17"/>
  <c r="G2544" i="17"/>
  <c r="G2543" i="17"/>
  <c r="G13" i="10" s="1"/>
  <c r="F37" i="17"/>
  <c r="B327" i="17" s="1"/>
  <c r="E38" i="17"/>
  <c r="C12" i="5"/>
  <c r="D9" i="12"/>
  <c r="D13" i="12" s="1"/>
  <c r="F11" i="3"/>
  <c r="F266" i="3" s="1"/>
  <c r="G1291" i="17"/>
  <c r="F8" i="20"/>
  <c r="F12" i="20" s="1"/>
  <c r="C2523" i="17"/>
  <c r="C22" i="12"/>
  <c r="E25" i="4"/>
  <c r="E10" i="5" s="1"/>
  <c r="F23" i="11"/>
  <c r="F22" i="11" s="1"/>
  <c r="G11" i="3"/>
  <c r="G266" i="3" s="1"/>
  <c r="H1291" i="17"/>
  <c r="D12" i="11"/>
  <c r="D19" i="11" s="1"/>
  <c r="D2548" i="17"/>
  <c r="E12" i="11"/>
  <c r="E11" i="11" s="1"/>
  <c r="E2548" i="17"/>
  <c r="F2547" i="17"/>
  <c r="G25" i="11"/>
  <c r="F36" i="10"/>
  <c r="D11" i="5"/>
  <c r="E10" i="12"/>
  <c r="E47" i="4"/>
  <c r="E27" i="4" s="1"/>
  <c r="F2369" i="17"/>
  <c r="H50" i="13"/>
  <c r="H54" i="13" s="1"/>
  <c r="H79" i="13" s="1"/>
  <c r="E9" i="12"/>
  <c r="D12" i="5"/>
  <c r="D8" i="5"/>
  <c r="D47" i="4"/>
  <c r="D27" i="4" s="1"/>
  <c r="E2369" i="17"/>
  <c r="E12" i="10"/>
  <c r="F13" i="11"/>
  <c r="H2547" i="17" l="1"/>
  <c r="G2365" i="17"/>
  <c r="F47" i="4" s="1"/>
  <c r="F27" i="4" s="1"/>
  <c r="F14" i="5" s="1"/>
  <c r="G11" i="12" s="1"/>
  <c r="D14" i="5"/>
  <c r="D16" i="5" s="1"/>
  <c r="E24" i="11"/>
  <c r="G2547" i="17"/>
  <c r="H25" i="11"/>
  <c r="H23" i="11" s="1"/>
  <c r="G36" i="10"/>
  <c r="G8" i="19"/>
  <c r="E10" i="14"/>
  <c r="H66" i="13"/>
  <c r="H70" i="13" s="1"/>
  <c r="H81" i="13" s="1"/>
  <c r="G9" i="5"/>
  <c r="G267" i="3"/>
  <c r="C533" i="3"/>
  <c r="F9" i="5"/>
  <c r="F267" i="3"/>
  <c r="C532" i="3"/>
  <c r="F25" i="4"/>
  <c r="F10" i="5" s="1"/>
  <c r="G23" i="11"/>
  <c r="G22" i="11" s="1"/>
  <c r="D18" i="12"/>
  <c r="D22" i="12" s="1"/>
  <c r="E15" i="12"/>
  <c r="F2548" i="17"/>
  <c r="F12" i="11"/>
  <c r="F11" i="11" s="1"/>
  <c r="F10" i="12"/>
  <c r="E11" i="5"/>
  <c r="F8" i="19"/>
  <c r="C16" i="5"/>
  <c r="E12" i="5"/>
  <c r="F9" i="12"/>
  <c r="E8" i="5"/>
  <c r="G13" i="11"/>
  <c r="F12" i="10"/>
  <c r="E39" i="17"/>
  <c r="F38" i="17"/>
  <c r="B331" i="17" s="1"/>
  <c r="G8" i="20"/>
  <c r="G58" i="13"/>
  <c r="G62" i="13" s="1"/>
  <c r="C5" i="2"/>
  <c r="C12" i="2" s="1"/>
  <c r="D12" i="2" s="1"/>
  <c r="F2523" i="17"/>
  <c r="C8" i="2" s="1"/>
  <c r="C14" i="11"/>
  <c r="C19" i="11" s="1"/>
  <c r="C35" i="11" s="1"/>
  <c r="C37" i="11" s="1"/>
  <c r="C10" i="10" s="1"/>
  <c r="C16" i="10" s="1"/>
  <c r="C32" i="10" s="1"/>
  <c r="B1355" i="17"/>
  <c r="B17" i="3"/>
  <c r="B283" i="3" s="1"/>
  <c r="J50" i="13"/>
  <c r="J54" i="13" s="1"/>
  <c r="F24" i="11"/>
  <c r="E14" i="5"/>
  <c r="F58" i="13"/>
  <c r="F62" i="13" s="1"/>
  <c r="I50" i="13"/>
  <c r="I54" i="13" s="1"/>
  <c r="I79" i="13" s="1"/>
  <c r="H2542" i="17"/>
  <c r="H12" i="10" s="1"/>
  <c r="J8" i="20" s="1"/>
  <c r="H2477" i="17"/>
  <c r="H2365" i="17" s="1"/>
  <c r="G2542" i="17"/>
  <c r="G25" i="4"/>
  <c r="G10" i="5" s="1"/>
  <c r="F15" i="5" l="1"/>
  <c r="G2369" i="17"/>
  <c r="E12" i="2"/>
  <c r="F12" i="2" s="1"/>
  <c r="C13" i="2" s="1"/>
  <c r="H22" i="11"/>
  <c r="H2546" i="17"/>
  <c r="H12" i="11" s="1"/>
  <c r="G24" i="11"/>
  <c r="J12" i="20"/>
  <c r="F39" i="17"/>
  <c r="B335" i="17" s="1"/>
  <c r="E40" i="17"/>
  <c r="H8" i="20"/>
  <c r="H58" i="13"/>
  <c r="H62" i="13" s="1"/>
  <c r="G24" i="20"/>
  <c r="G52" i="20" s="1"/>
  <c r="G16" i="20"/>
  <c r="G12" i="19"/>
  <c r="G29" i="19" s="1"/>
  <c r="G35" i="20"/>
  <c r="G53" i="20" s="1"/>
  <c r="G9" i="12"/>
  <c r="F8" i="5"/>
  <c r="F12" i="5"/>
  <c r="I66" i="13"/>
  <c r="I70" i="13" s="1"/>
  <c r="I81" i="13" s="1"/>
  <c r="F10" i="14"/>
  <c r="J66" i="13"/>
  <c r="J70" i="13" s="1"/>
  <c r="J81" i="13" s="1"/>
  <c r="H10" i="12"/>
  <c r="G11" i="5"/>
  <c r="F11" i="12"/>
  <c r="F13" i="12" s="1"/>
  <c r="G15" i="12" s="1"/>
  <c r="E15" i="5"/>
  <c r="G2546" i="17"/>
  <c r="H13" i="11"/>
  <c r="G12" i="10"/>
  <c r="F80" i="13"/>
  <c r="F74" i="13"/>
  <c r="G47" i="4"/>
  <c r="G27" i="4" s="1"/>
  <c r="H2369" i="17"/>
  <c r="G80" i="13"/>
  <c r="G74" i="13"/>
  <c r="H8" i="19"/>
  <c r="E16" i="5"/>
  <c r="H9" i="12"/>
  <c r="J58" i="13" s="1"/>
  <c r="J62" i="13" s="1"/>
  <c r="J80" i="13" s="1"/>
  <c r="G12" i="5"/>
  <c r="G8" i="5"/>
  <c r="G12" i="20"/>
  <c r="E31" i="12"/>
  <c r="F24" i="20"/>
  <c r="F12" i="19"/>
  <c r="F29" i="19" s="1"/>
  <c r="F16" i="20"/>
  <c r="F35" i="20"/>
  <c r="F53" i="20" s="1"/>
  <c r="J79" i="13"/>
  <c r="B1359" i="17"/>
  <c r="B18" i="3"/>
  <c r="B284" i="3" s="1"/>
  <c r="G10" i="12"/>
  <c r="F11" i="5"/>
  <c r="E11" i="12"/>
  <c r="E13" i="12" s="1"/>
  <c r="F15" i="12" s="1"/>
  <c r="D15" i="5"/>
  <c r="H2548" i="17" l="1"/>
  <c r="H11" i="11"/>
  <c r="J74" i="13"/>
  <c r="G28" i="20"/>
  <c r="G13" i="12"/>
  <c r="H15" i="12" s="1"/>
  <c r="F40" i="17"/>
  <c r="B339" i="17" s="1"/>
  <c r="E41" i="17"/>
  <c r="I8" i="19"/>
  <c r="F16" i="5"/>
  <c r="J8" i="19"/>
  <c r="B19" i="3"/>
  <c r="B285" i="3" s="1"/>
  <c r="B1363" i="17"/>
  <c r="H80" i="13"/>
  <c r="H74" i="13"/>
  <c r="G14" i="5"/>
  <c r="G16" i="5" s="1"/>
  <c r="H24" i="11"/>
  <c r="H12" i="20"/>
  <c r="F31" i="12"/>
  <c r="H24" i="20"/>
  <c r="H52" i="20" s="1"/>
  <c r="H35" i="20"/>
  <c r="H53" i="20" s="1"/>
  <c r="H12" i="19"/>
  <c r="H29" i="19" s="1"/>
  <c r="H16" i="20"/>
  <c r="I58" i="13"/>
  <c r="I62" i="13" s="1"/>
  <c r="I8" i="20"/>
  <c r="F52" i="20"/>
  <c r="F28" i="20"/>
  <c r="D13" i="2"/>
  <c r="E13" i="2" s="1"/>
  <c r="F13" i="2" s="1"/>
  <c r="C14" i="2" s="1"/>
  <c r="D14" i="2" s="1"/>
  <c r="G12" i="11"/>
  <c r="G11" i="11" s="1"/>
  <c r="G2548" i="17"/>
  <c r="H28" i="20" l="1"/>
  <c r="J24" i="20"/>
  <c r="J35" i="20"/>
  <c r="J53" i="20" s="1"/>
  <c r="J12" i="19"/>
  <c r="J29" i="19" s="1"/>
  <c r="J16" i="20"/>
  <c r="I12" i="20"/>
  <c r="G31" i="12"/>
  <c r="H31" i="12"/>
  <c r="I12" i="19"/>
  <c r="I29" i="19" s="1"/>
  <c r="I24" i="20"/>
  <c r="I52" i="20" s="1"/>
  <c r="I35" i="20"/>
  <c r="I53" i="20" s="1"/>
  <c r="I16" i="20"/>
  <c r="E14" i="2"/>
  <c r="F14" i="2" s="1"/>
  <c r="I74" i="13"/>
  <c r="I80" i="13"/>
  <c r="H11" i="12"/>
  <c r="H13" i="12" s="1"/>
  <c r="G15" i="5"/>
  <c r="F41" i="17"/>
  <c r="B343" i="17" s="1"/>
  <c r="E42" i="17"/>
  <c r="B1367" i="17"/>
  <c r="B20" i="3"/>
  <c r="B286" i="3" s="1"/>
  <c r="I28" i="20" l="1"/>
  <c r="F42" i="17"/>
  <c r="B347" i="17" s="1"/>
  <c r="E43" i="17"/>
  <c r="B1371" i="17"/>
  <c r="B21" i="3"/>
  <c r="B287" i="3" s="1"/>
  <c r="J52" i="20"/>
  <c r="J28" i="20"/>
  <c r="C15" i="2"/>
  <c r="E44" i="17" l="1"/>
  <c r="F43" i="17"/>
  <c r="B351" i="17" s="1"/>
  <c r="B1375" i="17"/>
  <c r="B22" i="3"/>
  <c r="B288" i="3" s="1"/>
  <c r="D15" i="2"/>
  <c r="B1379" i="17" l="1"/>
  <c r="B23" i="3"/>
  <c r="B289" i="3" s="1"/>
  <c r="F44" i="17"/>
  <c r="B355" i="17" s="1"/>
  <c r="E45" i="17"/>
  <c r="E15" i="2"/>
  <c r="B1383" i="17" l="1"/>
  <c r="B24" i="3"/>
  <c r="B290" i="3" s="1"/>
  <c r="F45" i="17"/>
  <c r="B359" i="17" s="1"/>
  <c r="E46" i="17"/>
  <c r="F15" i="2"/>
  <c r="B1387" i="17" l="1"/>
  <c r="B25" i="3"/>
  <c r="B291" i="3" s="1"/>
  <c r="F46" i="17"/>
  <c r="B363" i="17" s="1"/>
  <c r="E47" i="17"/>
  <c r="C16" i="2"/>
  <c r="B26" i="3" l="1"/>
  <c r="B292" i="3" s="1"/>
  <c r="B1391" i="17"/>
  <c r="F47" i="17"/>
  <c r="B367" i="17" s="1"/>
  <c r="E48" i="17"/>
  <c r="D16" i="2"/>
  <c r="E16" i="2" s="1"/>
  <c r="E49" i="17" l="1"/>
  <c r="F48" i="17"/>
  <c r="B371" i="17" s="1"/>
  <c r="B27" i="3"/>
  <c r="B293" i="3" s="1"/>
  <c r="B1395" i="17"/>
  <c r="F16" i="2"/>
  <c r="B28" i="3" l="1"/>
  <c r="B294" i="3" s="1"/>
  <c r="B1399" i="17"/>
  <c r="F49" i="17"/>
  <c r="B375" i="17" s="1"/>
  <c r="E50" i="17"/>
  <c r="C17" i="2"/>
  <c r="B29" i="3" l="1"/>
  <c r="B295" i="3" s="1"/>
  <c r="B1403" i="17"/>
  <c r="F50" i="17"/>
  <c r="B379" i="17" s="1"/>
  <c r="E51" i="17"/>
  <c r="D17" i="2"/>
  <c r="E17" i="2" s="1"/>
  <c r="F17" i="2" s="1"/>
  <c r="F51" i="17" l="1"/>
  <c r="B383" i="17" s="1"/>
  <c r="E52" i="17"/>
  <c r="B1407" i="17"/>
  <c r="B30" i="3"/>
  <c r="B296" i="3" s="1"/>
  <c r="C18" i="2"/>
  <c r="E53" i="17" l="1"/>
  <c r="F52" i="17"/>
  <c r="B387" i="17" s="1"/>
  <c r="B31" i="3"/>
  <c r="B297" i="3" s="1"/>
  <c r="B1411" i="17"/>
  <c r="D18" i="2"/>
  <c r="E18" i="2" s="1"/>
  <c r="F18" i="2" s="1"/>
  <c r="B32" i="3" l="1"/>
  <c r="B298" i="3" s="1"/>
  <c r="B1415" i="17"/>
  <c r="E54" i="17"/>
  <c r="F53" i="17"/>
  <c r="B391" i="17" s="1"/>
  <c r="C19" i="2"/>
  <c r="F54" i="17" l="1"/>
  <c r="B395" i="17" s="1"/>
  <c r="E55" i="17"/>
  <c r="B1419" i="17"/>
  <c r="B33" i="3"/>
  <c r="B299" i="3" s="1"/>
  <c r="D19" i="2"/>
  <c r="E19" i="2" s="1"/>
  <c r="F19" i="2" s="1"/>
  <c r="E56" i="17" l="1"/>
  <c r="F55" i="17"/>
  <c r="B399" i="17" s="1"/>
  <c r="B1423" i="17"/>
  <c r="B34" i="3"/>
  <c r="B300" i="3" s="1"/>
  <c r="C20" i="2"/>
  <c r="B1427" i="17" l="1"/>
  <c r="B35" i="3"/>
  <c r="B301" i="3" s="1"/>
  <c r="F56" i="17"/>
  <c r="B403" i="17" s="1"/>
  <c r="E57" i="17"/>
  <c r="D20" i="2"/>
  <c r="E20" i="2" s="1"/>
  <c r="F20" i="2" s="1"/>
  <c r="B36" i="3" l="1"/>
  <c r="B302" i="3" s="1"/>
  <c r="B1431" i="17"/>
  <c r="F57" i="17"/>
  <c r="B407" i="17" s="1"/>
  <c r="E58" i="17"/>
  <c r="C21" i="2"/>
  <c r="B1435" i="17" l="1"/>
  <c r="B37" i="3"/>
  <c r="B303" i="3" s="1"/>
  <c r="F58" i="17"/>
  <c r="B411" i="17" s="1"/>
  <c r="E59" i="17"/>
  <c r="D21" i="2"/>
  <c r="E21" i="2" s="1"/>
  <c r="F21" i="2" s="1"/>
  <c r="B1439" i="17" l="1"/>
  <c r="B38" i="3"/>
  <c r="B304" i="3" s="1"/>
  <c r="F59" i="17"/>
  <c r="B415" i="17" s="1"/>
  <c r="E60" i="17"/>
  <c r="C22" i="2"/>
  <c r="B1443" i="17" l="1"/>
  <c r="B39" i="3"/>
  <c r="B305" i="3" s="1"/>
  <c r="F60" i="17"/>
  <c r="B419" i="17" s="1"/>
  <c r="E61" i="17"/>
  <c r="D22" i="2"/>
  <c r="E22" i="2" s="1"/>
  <c r="F22" i="2" s="1"/>
  <c r="B1447" i="17" l="1"/>
  <c r="B40" i="3"/>
  <c r="B306" i="3" s="1"/>
  <c r="F61" i="17"/>
  <c r="B423" i="17" s="1"/>
  <c r="E62" i="17"/>
  <c r="C23" i="2"/>
  <c r="F62" i="17" l="1"/>
  <c r="B427" i="17" s="1"/>
  <c r="E63" i="17"/>
  <c r="B1451" i="17"/>
  <c r="B41" i="3"/>
  <c r="B307" i="3" s="1"/>
  <c r="D23" i="2"/>
  <c r="F63" i="17" l="1"/>
  <c r="B431" i="17" s="1"/>
  <c r="E64" i="17"/>
  <c r="B42" i="3"/>
  <c r="B308" i="3" s="1"/>
  <c r="B1455" i="17"/>
  <c r="D25" i="2"/>
  <c r="C51" i="4" s="1"/>
  <c r="E23" i="2"/>
  <c r="E65" i="17" l="1"/>
  <c r="F64" i="17"/>
  <c r="B435" i="17" s="1"/>
  <c r="B43" i="3"/>
  <c r="B309" i="3" s="1"/>
  <c r="B1459" i="17"/>
  <c r="C38" i="10"/>
  <c r="E25" i="2"/>
  <c r="D27" i="11" s="1"/>
  <c r="F23" i="2"/>
  <c r="C53" i="4"/>
  <c r="J4" i="23" s="1"/>
  <c r="C9" i="15"/>
  <c r="C18" i="5"/>
  <c r="B44" i="3" l="1"/>
  <c r="B310" i="3" s="1"/>
  <c r="B1463" i="17"/>
  <c r="F65" i="17"/>
  <c r="B439" i="17" s="1"/>
  <c r="E66" i="17"/>
  <c r="C27" i="2"/>
  <c r="D36" i="12"/>
  <c r="D37" i="12"/>
  <c r="D28" i="11"/>
  <c r="D33" i="11" s="1"/>
  <c r="D35" i="11" s="1"/>
  <c r="D37" i="11" s="1"/>
  <c r="C21" i="5"/>
  <c r="C55" i="4"/>
  <c r="C40" i="10"/>
  <c r="C44" i="10"/>
  <c r="F66" i="17" l="1"/>
  <c r="B443" i="17" s="1"/>
  <c r="E67" i="17"/>
  <c r="B45" i="3"/>
  <c r="B311" i="3" s="1"/>
  <c r="B1467" i="17"/>
  <c r="E8" i="11"/>
  <c r="D11" i="10"/>
  <c r="C23" i="5"/>
  <c r="C25" i="5" s="1"/>
  <c r="D39" i="12"/>
  <c r="C46" i="10"/>
  <c r="C48" i="10" s="1"/>
  <c r="C59" i="10" s="1"/>
  <c r="C61" i="10" s="1"/>
  <c r="C59" i="4"/>
  <c r="C60" i="4"/>
  <c r="C61" i="4"/>
  <c r="C62" i="4"/>
  <c r="D27" i="2"/>
  <c r="E68" i="17" l="1"/>
  <c r="F67" i="17"/>
  <c r="B447" i="17" s="1"/>
  <c r="B1471" i="17"/>
  <c r="B46" i="3"/>
  <c r="B312" i="3" s="1"/>
  <c r="E27" i="2"/>
  <c r="F16" i="19"/>
  <c r="F30" i="19" s="1"/>
  <c r="C24" i="5"/>
  <c r="D55" i="10"/>
  <c r="F24" i="19"/>
  <c r="F32" i="19" s="1"/>
  <c r="C10" i="15"/>
  <c r="C12" i="15" s="1"/>
  <c r="E29" i="11"/>
  <c r="D37" i="10"/>
  <c r="E16" i="12"/>
  <c r="E18" i="12" s="1"/>
  <c r="E22" i="12" s="1"/>
  <c r="D268" i="3"/>
  <c r="D16" i="10"/>
  <c r="B1475" i="17" l="1"/>
  <c r="B47" i="3"/>
  <c r="B313" i="3" s="1"/>
  <c r="F68" i="17"/>
  <c r="B451" i="17" s="1"/>
  <c r="E69" i="17"/>
  <c r="D32" i="10"/>
  <c r="D270" i="3"/>
  <c r="E16" i="11"/>
  <c r="E19" i="11" s="1"/>
  <c r="D19" i="5"/>
  <c r="C11" i="14"/>
  <c r="F16" i="15"/>
  <c r="F18" i="15" s="1"/>
  <c r="F12" i="15"/>
  <c r="F14" i="15" s="1"/>
  <c r="F27" i="2"/>
  <c r="E53" i="10"/>
  <c r="D57" i="10"/>
  <c r="E54" i="10" l="1"/>
  <c r="F69" i="17"/>
  <c r="B455" i="17" s="1"/>
  <c r="E70" i="17"/>
  <c r="B48" i="3"/>
  <c r="B314" i="3" s="1"/>
  <c r="B1479" i="17"/>
  <c r="C14" i="14"/>
  <c r="D58" i="10"/>
  <c r="F20" i="20"/>
  <c r="F20" i="19"/>
  <c r="F31" i="19" s="1"/>
  <c r="C28" i="2"/>
  <c r="D33" i="10"/>
  <c r="F70" i="17" l="1"/>
  <c r="B459" i="17" s="1"/>
  <c r="E71" i="17"/>
  <c r="B49" i="3"/>
  <c r="B315" i="3" s="1"/>
  <c r="B1483" i="17"/>
  <c r="D28" i="2"/>
  <c r="E72" i="17" l="1"/>
  <c r="F71" i="17"/>
  <c r="B463" i="17" s="1"/>
  <c r="B50" i="3"/>
  <c r="B316" i="3" s="1"/>
  <c r="B1487" i="17"/>
  <c r="E28" i="2"/>
  <c r="B1491" i="17" l="1"/>
  <c r="B51" i="3"/>
  <c r="B317" i="3" s="1"/>
  <c r="E73" i="17"/>
  <c r="F72" i="17"/>
  <c r="B467" i="17" s="1"/>
  <c r="F28" i="2"/>
  <c r="B1495" i="17" l="1"/>
  <c r="B52" i="3"/>
  <c r="B318" i="3" s="1"/>
  <c r="E74" i="17"/>
  <c r="F73" i="17"/>
  <c r="B471" i="17" s="1"/>
  <c r="C29" i="2"/>
  <c r="E75" i="17" l="1"/>
  <c r="F74" i="17"/>
  <c r="B475" i="17" s="1"/>
  <c r="B53" i="3"/>
  <c r="B319" i="3" s="1"/>
  <c r="B1499" i="17"/>
  <c r="D29" i="2"/>
  <c r="B54" i="3" l="1"/>
  <c r="B320" i="3" s="1"/>
  <c r="B1503" i="17"/>
  <c r="F75" i="17"/>
  <c r="B479" i="17" s="1"/>
  <c r="E76" i="17"/>
  <c r="E29" i="2"/>
  <c r="B1507" i="17" l="1"/>
  <c r="B55" i="3"/>
  <c r="B321" i="3" s="1"/>
  <c r="E77" i="17"/>
  <c r="F76" i="17"/>
  <c r="B483" i="17" s="1"/>
  <c r="F29" i="2"/>
  <c r="E78" i="17" l="1"/>
  <c r="F77" i="17"/>
  <c r="B487" i="17" s="1"/>
  <c r="B56" i="3"/>
  <c r="B322" i="3" s="1"/>
  <c r="B1511" i="17"/>
  <c r="C30" i="2"/>
  <c r="B57" i="3" l="1"/>
  <c r="B323" i="3" s="1"/>
  <c r="B1515" i="17"/>
  <c r="F78" i="17"/>
  <c r="B491" i="17" s="1"/>
  <c r="E79" i="17"/>
  <c r="D30" i="2"/>
  <c r="B58" i="3" l="1"/>
  <c r="B324" i="3" s="1"/>
  <c r="B1519" i="17"/>
  <c r="F79" i="17"/>
  <c r="B495" i="17" s="1"/>
  <c r="E80" i="17"/>
  <c r="E30" i="2"/>
  <c r="B1523" i="17" l="1"/>
  <c r="B59" i="3"/>
  <c r="B325" i="3" s="1"/>
  <c r="E81" i="17"/>
  <c r="F80" i="17"/>
  <c r="B499" i="17" s="1"/>
  <c r="F30" i="2"/>
  <c r="B60" i="3" l="1"/>
  <c r="B326" i="3" s="1"/>
  <c r="B1527" i="17"/>
  <c r="E82" i="17"/>
  <c r="F81" i="17"/>
  <c r="B503" i="17" s="1"/>
  <c r="C31" i="2"/>
  <c r="B1531" i="17" l="1"/>
  <c r="B61" i="3"/>
  <c r="B327" i="3" s="1"/>
  <c r="F82" i="17"/>
  <c r="B507" i="17" s="1"/>
  <c r="E83" i="17"/>
  <c r="D31" i="2"/>
  <c r="B62" i="3" l="1"/>
  <c r="B328" i="3" s="1"/>
  <c r="B1535" i="17"/>
  <c r="E84" i="17"/>
  <c r="F83" i="17"/>
  <c r="B511" i="17" s="1"/>
  <c r="E31" i="2"/>
  <c r="E85" i="17" l="1"/>
  <c r="F84" i="17"/>
  <c r="B515" i="17" s="1"/>
  <c r="B63" i="3"/>
  <c r="B329" i="3" s="1"/>
  <c r="B1539" i="17"/>
  <c r="F31" i="2"/>
  <c r="B1543" i="17" l="1"/>
  <c r="B64" i="3"/>
  <c r="B330" i="3" s="1"/>
  <c r="F85" i="17"/>
  <c r="B519" i="17" s="1"/>
  <c r="E86" i="17"/>
  <c r="C32" i="2"/>
  <c r="E87" i="17" l="1"/>
  <c r="F86" i="17"/>
  <c r="B523" i="17" s="1"/>
  <c r="B1547" i="17"/>
  <c r="B65" i="3"/>
  <c r="B331" i="3" s="1"/>
  <c r="D32" i="2"/>
  <c r="E32" i="2" s="1"/>
  <c r="F32" i="2" s="1"/>
  <c r="B1551" i="17" l="1"/>
  <c r="B66" i="3"/>
  <c r="B332" i="3" s="1"/>
  <c r="E88" i="17"/>
  <c r="F87" i="17"/>
  <c r="B527" i="17" s="1"/>
  <c r="C33" i="2"/>
  <c r="E89" i="17" l="1"/>
  <c r="F88" i="17"/>
  <c r="B531" i="17" s="1"/>
  <c r="B1555" i="17"/>
  <c r="B67" i="3"/>
  <c r="B333" i="3" s="1"/>
  <c r="D33" i="2"/>
  <c r="E33" i="2" s="1"/>
  <c r="F33" i="2" s="1"/>
  <c r="B1559" i="17" l="1"/>
  <c r="B68" i="3"/>
  <c r="B334" i="3" s="1"/>
  <c r="F89" i="17"/>
  <c r="B535" i="17" s="1"/>
  <c r="E90" i="17"/>
  <c r="C34" i="2"/>
  <c r="E91" i="17" l="1"/>
  <c r="F90" i="17"/>
  <c r="B539" i="17" s="1"/>
  <c r="B1563" i="17"/>
  <c r="B69" i="3"/>
  <c r="B335" i="3" s="1"/>
  <c r="D34" i="2"/>
  <c r="E34" i="2" s="1"/>
  <c r="F34" i="2" s="1"/>
  <c r="B1567" i="17" l="1"/>
  <c r="B70" i="3"/>
  <c r="B336" i="3" s="1"/>
  <c r="E92" i="17"/>
  <c r="F91" i="17"/>
  <c r="B543" i="17" s="1"/>
  <c r="C35" i="2"/>
  <c r="B1571" i="17" l="1"/>
  <c r="B71" i="3"/>
  <c r="B337" i="3" s="1"/>
  <c r="E93" i="17"/>
  <c r="F92" i="17"/>
  <c r="B547" i="17" s="1"/>
  <c r="D35" i="2"/>
  <c r="E35" i="2" s="1"/>
  <c r="F35" i="2" s="1"/>
  <c r="B1575" i="17" l="1"/>
  <c r="B72" i="3"/>
  <c r="B338" i="3" s="1"/>
  <c r="F93" i="17"/>
  <c r="B551" i="17" s="1"/>
  <c r="E94" i="17"/>
  <c r="C36" i="2"/>
  <c r="E95" i="17" l="1"/>
  <c r="F94" i="17"/>
  <c r="B555" i="17" s="1"/>
  <c r="B1579" i="17"/>
  <c r="B73" i="3"/>
  <c r="B339" i="3" s="1"/>
  <c r="D36" i="2"/>
  <c r="E36" i="2" s="1"/>
  <c r="F36" i="2" s="1"/>
  <c r="B1583" i="17" l="1"/>
  <c r="B74" i="3"/>
  <c r="B340" i="3" s="1"/>
  <c r="E96" i="17"/>
  <c r="F95" i="17"/>
  <c r="B559" i="17" s="1"/>
  <c r="C37" i="2"/>
  <c r="B1587" i="17" l="1"/>
  <c r="B75" i="3"/>
  <c r="B341" i="3" s="1"/>
  <c r="E97" i="17"/>
  <c r="F96" i="17"/>
  <c r="B563" i="17" s="1"/>
  <c r="D37" i="2"/>
  <c r="E37" i="2" s="1"/>
  <c r="F37" i="2" s="1"/>
  <c r="F97" i="17" l="1"/>
  <c r="B567" i="17" s="1"/>
  <c r="E98" i="17"/>
  <c r="B1591" i="17"/>
  <c r="B76" i="3"/>
  <c r="B342" i="3" s="1"/>
  <c r="C38" i="2"/>
  <c r="E99" i="17" l="1"/>
  <c r="F98" i="17"/>
  <c r="B571" i="17" s="1"/>
  <c r="B1595" i="17"/>
  <c r="B77" i="3"/>
  <c r="B343" i="3" s="1"/>
  <c r="D38" i="2"/>
  <c r="B1599" i="17" l="1"/>
  <c r="B78" i="3"/>
  <c r="B344" i="3" s="1"/>
  <c r="E100" i="17"/>
  <c r="F99" i="17"/>
  <c r="B575" i="17" s="1"/>
  <c r="D40" i="2"/>
  <c r="D51" i="4" s="1"/>
  <c r="E38" i="2"/>
  <c r="E101" i="17" l="1"/>
  <c r="F100" i="17"/>
  <c r="B579" i="17" s="1"/>
  <c r="B1603" i="17"/>
  <c r="B79" i="3"/>
  <c r="B345" i="3" s="1"/>
  <c r="E40" i="2"/>
  <c r="E27" i="11" s="1"/>
  <c r="F38" i="2"/>
  <c r="D53" i="4"/>
  <c r="D18" i="5"/>
  <c r="D55" i="4" l="1"/>
  <c r="C66" i="4" s="1"/>
  <c r="K4" i="23"/>
  <c r="B1607" i="17"/>
  <c r="B80" i="3"/>
  <c r="B346" i="3" s="1"/>
  <c r="F101" i="17"/>
  <c r="B583" i="17" s="1"/>
  <c r="E102" i="17"/>
  <c r="E37" i="12"/>
  <c r="E28" i="11"/>
  <c r="E33" i="11" s="1"/>
  <c r="E35" i="11" s="1"/>
  <c r="E37" i="11" s="1"/>
  <c r="D21" i="5"/>
  <c r="D23" i="5" s="1"/>
  <c r="C42" i="2"/>
  <c r="E36" i="12"/>
  <c r="D38" i="10"/>
  <c r="E103" i="17" l="1"/>
  <c r="F102" i="17"/>
  <c r="B587" i="17" s="1"/>
  <c r="B1611" i="17"/>
  <c r="B81" i="3"/>
  <c r="B347" i="3" s="1"/>
  <c r="E39" i="12"/>
  <c r="E11" i="10"/>
  <c r="F8" i="11"/>
  <c r="D42" i="2"/>
  <c r="C12" i="14"/>
  <c r="D44" i="10"/>
  <c r="D40" i="10"/>
  <c r="D25" i="5"/>
  <c r="B1615" i="17" l="1"/>
  <c r="B82" i="3"/>
  <c r="B348" i="3" s="1"/>
  <c r="E104" i="17"/>
  <c r="F103" i="17"/>
  <c r="B591" i="17" s="1"/>
  <c r="D24" i="5"/>
  <c r="D26" i="5"/>
  <c r="G16" i="19"/>
  <c r="G30" i="19" s="1"/>
  <c r="G24" i="19"/>
  <c r="G32" i="19" s="1"/>
  <c r="E55" i="10"/>
  <c r="E57" i="10" s="1"/>
  <c r="F29" i="11"/>
  <c r="F16" i="12"/>
  <c r="F18" i="12" s="1"/>
  <c r="F22" i="12" s="1"/>
  <c r="E37" i="10"/>
  <c r="E42" i="2"/>
  <c r="F20" i="13"/>
  <c r="F12" i="13"/>
  <c r="F8" i="13"/>
  <c r="C13" i="14"/>
  <c r="C16" i="14" s="1"/>
  <c r="C22" i="14" s="1"/>
  <c r="D46" i="10"/>
  <c r="D48" i="10" s="1"/>
  <c r="E268" i="3"/>
  <c r="E16" i="10"/>
  <c r="B1619" i="17" l="1"/>
  <c r="B83" i="3"/>
  <c r="B349" i="3" s="1"/>
  <c r="E105" i="17"/>
  <c r="F104" i="17"/>
  <c r="B595" i="17" s="1"/>
  <c r="D59" i="10"/>
  <c r="D61" i="10" s="1"/>
  <c r="D49" i="10"/>
  <c r="F8" i="18"/>
  <c r="F22" i="18" s="1"/>
  <c r="F17" i="18"/>
  <c r="F16" i="13"/>
  <c r="F12" i="18"/>
  <c r="F23" i="18" s="1"/>
  <c r="C20" i="14"/>
  <c r="C21" i="14"/>
  <c r="C24" i="14"/>
  <c r="F16" i="11"/>
  <c r="F19" i="11" s="1"/>
  <c r="E270" i="3"/>
  <c r="E19" i="5"/>
  <c r="E17" i="10"/>
  <c r="E32" i="10"/>
  <c r="F53" i="10"/>
  <c r="F54" i="10"/>
  <c r="I54" i="10" s="1"/>
  <c r="C23" i="14"/>
  <c r="D11" i="14"/>
  <c r="F42" i="2"/>
  <c r="F105" i="17" l="1"/>
  <c r="B599" i="17" s="1"/>
  <c r="E106" i="17"/>
  <c r="B1623" i="17"/>
  <c r="B84" i="3"/>
  <c r="B350" i="3" s="1"/>
  <c r="C27" i="14"/>
  <c r="E33" i="10"/>
  <c r="E58" i="10"/>
  <c r="D14" i="14"/>
  <c r="G20" i="20"/>
  <c r="G20" i="19"/>
  <c r="G31" i="19" s="1"/>
  <c r="C43" i="2"/>
  <c r="I53" i="10"/>
  <c r="E107" i="17" l="1"/>
  <c r="F106" i="17"/>
  <c r="B603" i="17" s="1"/>
  <c r="B1627" i="17"/>
  <c r="B85" i="3"/>
  <c r="B351" i="3" s="1"/>
  <c r="D43" i="2"/>
  <c r="F32" i="20"/>
  <c r="F54" i="20" s="1"/>
  <c r="F39" i="20"/>
  <c r="F43" i="20"/>
  <c r="F47" i="20" s="1"/>
  <c r="F55" i="20" s="1"/>
  <c r="B1631" i="17" l="1"/>
  <c r="B86" i="3"/>
  <c r="B352" i="3" s="1"/>
  <c r="F107" i="17"/>
  <c r="B607" i="17" s="1"/>
  <c r="E108" i="17"/>
  <c r="E43" i="2"/>
  <c r="E109" i="17" l="1"/>
  <c r="F108" i="17"/>
  <c r="B611" i="17" s="1"/>
  <c r="B1635" i="17"/>
  <c r="B87" i="3"/>
  <c r="B353" i="3" s="1"/>
  <c r="F43" i="2"/>
  <c r="B1639" i="17" l="1"/>
  <c r="B88" i="3"/>
  <c r="B354" i="3" s="1"/>
  <c r="F109" i="17"/>
  <c r="B615" i="17" s="1"/>
  <c r="E110" i="17"/>
  <c r="C44" i="2"/>
  <c r="B1643" i="17" l="1"/>
  <c r="B89" i="3"/>
  <c r="B355" i="3" s="1"/>
  <c r="E111" i="17"/>
  <c r="F110" i="17"/>
  <c r="B619" i="17" s="1"/>
  <c r="D44" i="2"/>
  <c r="B1647" i="17" l="1"/>
  <c r="B90" i="3"/>
  <c r="B356" i="3" s="1"/>
  <c r="E112" i="17"/>
  <c r="F111" i="17"/>
  <c r="B623" i="17" s="1"/>
  <c r="E44" i="2"/>
  <c r="B1651" i="17" l="1"/>
  <c r="B91" i="3"/>
  <c r="B357" i="3" s="1"/>
  <c r="E113" i="17"/>
  <c r="F112" i="17"/>
  <c r="B627" i="17" s="1"/>
  <c r="F44" i="2"/>
  <c r="F113" i="17" l="1"/>
  <c r="B631" i="17" s="1"/>
  <c r="E114" i="17"/>
  <c r="B1655" i="17"/>
  <c r="B92" i="3"/>
  <c r="B358" i="3" s="1"/>
  <c r="C45" i="2"/>
  <c r="E115" i="17" l="1"/>
  <c r="F114" i="17"/>
  <c r="B635" i="17" s="1"/>
  <c r="B1659" i="17"/>
  <c r="B93" i="3"/>
  <c r="B359" i="3" s="1"/>
  <c r="D45" i="2"/>
  <c r="B1663" i="17" l="1"/>
  <c r="B94" i="3"/>
  <c r="B360" i="3" s="1"/>
  <c r="E116" i="17"/>
  <c r="F115" i="17"/>
  <c r="B639" i="17" s="1"/>
  <c r="E45" i="2"/>
  <c r="B1667" i="17" l="1"/>
  <c r="B95" i="3"/>
  <c r="B361" i="3" s="1"/>
  <c r="E117" i="17"/>
  <c r="F116" i="17"/>
  <c r="B643" i="17" s="1"/>
  <c r="F45" i="2"/>
  <c r="B1671" i="17" l="1"/>
  <c r="B96" i="3"/>
  <c r="B362" i="3" s="1"/>
  <c r="F117" i="17"/>
  <c r="B647" i="17" s="1"/>
  <c r="E118" i="17"/>
  <c r="C46" i="2"/>
  <c r="E119" i="17" l="1"/>
  <c r="F118" i="17"/>
  <c r="B651" i="17" s="1"/>
  <c r="B1675" i="17"/>
  <c r="B97" i="3"/>
  <c r="B363" i="3" s="1"/>
  <c r="D46" i="2"/>
  <c r="B1679" i="17" l="1"/>
  <c r="B98" i="3"/>
  <c r="B364" i="3" s="1"/>
  <c r="E120" i="17"/>
  <c r="F119" i="17"/>
  <c r="B655" i="17" s="1"/>
  <c r="E46" i="2"/>
  <c r="B1683" i="17" l="1"/>
  <c r="B99" i="3"/>
  <c r="B365" i="3" s="1"/>
  <c r="E121" i="17"/>
  <c r="F120" i="17"/>
  <c r="B659" i="17" s="1"/>
  <c r="F46" i="2"/>
  <c r="B1687" i="17" l="1"/>
  <c r="B100" i="3"/>
  <c r="B366" i="3" s="1"/>
  <c r="F121" i="17"/>
  <c r="B663" i="17" s="1"/>
  <c r="E122" i="17"/>
  <c r="C47" i="2"/>
  <c r="E123" i="17" l="1"/>
  <c r="F122" i="17"/>
  <c r="B667" i="17" s="1"/>
  <c r="B1691" i="17"/>
  <c r="B101" i="3"/>
  <c r="B367" i="3" s="1"/>
  <c r="D47" i="2"/>
  <c r="E47" i="2" s="1"/>
  <c r="F47" i="2" s="1"/>
  <c r="B1695" i="17" l="1"/>
  <c r="B102" i="3"/>
  <c r="B368" i="3" s="1"/>
  <c r="F123" i="17"/>
  <c r="B671" i="17" s="1"/>
  <c r="E124" i="17"/>
  <c r="C48" i="2"/>
  <c r="B1699" i="17" l="1"/>
  <c r="B103" i="3"/>
  <c r="B369" i="3" s="1"/>
  <c r="E125" i="17"/>
  <c r="F124" i="17"/>
  <c r="B675" i="17" s="1"/>
  <c r="D48" i="2"/>
  <c r="E48" i="2" s="1"/>
  <c r="F48" i="2" s="1"/>
  <c r="B1703" i="17" l="1"/>
  <c r="B104" i="3"/>
  <c r="B370" i="3" s="1"/>
  <c r="F125" i="17"/>
  <c r="B679" i="17" s="1"/>
  <c r="E126" i="17"/>
  <c r="C49" i="2"/>
  <c r="E127" i="17" l="1"/>
  <c r="F126" i="17"/>
  <c r="B683" i="17" s="1"/>
  <c r="B1707" i="17"/>
  <c r="B105" i="3"/>
  <c r="B371" i="3" s="1"/>
  <c r="D49" i="2"/>
  <c r="E49" i="2" s="1"/>
  <c r="F49" i="2" s="1"/>
  <c r="B1711" i="17" l="1"/>
  <c r="B106" i="3"/>
  <c r="B372" i="3" s="1"/>
  <c r="F127" i="17"/>
  <c r="B687" i="17" s="1"/>
  <c r="E128" i="17"/>
  <c r="C50" i="2"/>
  <c r="B1715" i="17" l="1"/>
  <c r="B107" i="3"/>
  <c r="B373" i="3" s="1"/>
  <c r="E129" i="17"/>
  <c r="F128" i="17"/>
  <c r="B691" i="17" s="1"/>
  <c r="D50" i="2"/>
  <c r="E50" i="2" s="1"/>
  <c r="F50" i="2" s="1"/>
  <c r="B1719" i="17" l="1"/>
  <c r="B108" i="3"/>
  <c r="B374" i="3" s="1"/>
  <c r="F129" i="17"/>
  <c r="B695" i="17" s="1"/>
  <c r="E130" i="17"/>
  <c r="C51" i="2"/>
  <c r="B1723" i="17" l="1"/>
  <c r="B109" i="3"/>
  <c r="B375" i="3" s="1"/>
  <c r="E131" i="17"/>
  <c r="F130" i="17"/>
  <c r="B699" i="17" s="1"/>
  <c r="D51" i="2"/>
  <c r="E51" i="2" s="1"/>
  <c r="F51" i="2" s="1"/>
  <c r="B1727" i="17" l="1"/>
  <c r="B110" i="3"/>
  <c r="B376" i="3" s="1"/>
  <c r="F131" i="17"/>
  <c r="B703" i="17" s="1"/>
  <c r="E132" i="17"/>
  <c r="C52" i="2"/>
  <c r="B1731" i="17" l="1"/>
  <c r="B111" i="3"/>
  <c r="B377" i="3" s="1"/>
  <c r="E133" i="17"/>
  <c r="F132" i="17"/>
  <c r="B707" i="17" s="1"/>
  <c r="D52" i="2"/>
  <c r="E52" i="2" s="1"/>
  <c r="F52" i="2" s="1"/>
  <c r="B1735" i="17" l="1"/>
  <c r="B112" i="3"/>
  <c r="B378" i="3" s="1"/>
  <c r="F133" i="17"/>
  <c r="B711" i="17" s="1"/>
  <c r="E134" i="17"/>
  <c r="C53" i="2"/>
  <c r="E135" i="17" l="1"/>
  <c r="F134" i="17"/>
  <c r="B715" i="17" s="1"/>
  <c r="B1739" i="17"/>
  <c r="B113" i="3"/>
  <c r="B379" i="3" s="1"/>
  <c r="D53" i="2"/>
  <c r="B1743" i="17" l="1"/>
  <c r="B114" i="3"/>
  <c r="B380" i="3" s="1"/>
  <c r="F135" i="17"/>
  <c r="B719" i="17" s="1"/>
  <c r="E136" i="17"/>
  <c r="D55" i="2"/>
  <c r="E51" i="4" s="1"/>
  <c r="E53" i="2"/>
  <c r="B1747" i="17" l="1"/>
  <c r="B115" i="3"/>
  <c r="B381" i="3" s="1"/>
  <c r="E137" i="17"/>
  <c r="F136" i="17"/>
  <c r="B723" i="17" s="1"/>
  <c r="E55" i="2"/>
  <c r="F27" i="11" s="1"/>
  <c r="F53" i="2"/>
  <c r="E53" i="4"/>
  <c r="E18" i="5"/>
  <c r="E55" i="4" l="1"/>
  <c r="C67" i="4" s="1"/>
  <c r="L4" i="23"/>
  <c r="F137" i="17"/>
  <c r="B727" i="17" s="1"/>
  <c r="E138" i="17"/>
  <c r="B1751" i="17"/>
  <c r="B116" i="3"/>
  <c r="B382" i="3" s="1"/>
  <c r="F28" i="11"/>
  <c r="F33" i="11" s="1"/>
  <c r="F35" i="11" s="1"/>
  <c r="F37" i="11" s="1"/>
  <c r="F37" i="12"/>
  <c r="E21" i="5"/>
  <c r="C57" i="2"/>
  <c r="E38" i="10"/>
  <c r="F36" i="12"/>
  <c r="E139" i="17" l="1"/>
  <c r="F138" i="17"/>
  <c r="B731" i="17" s="1"/>
  <c r="B117" i="3"/>
  <c r="B383" i="3" s="1"/>
  <c r="B1755" i="17"/>
  <c r="F39" i="12"/>
  <c r="F11" i="10"/>
  <c r="G8" i="11"/>
  <c r="D12" i="14"/>
  <c r="E44" i="10"/>
  <c r="E40" i="10"/>
  <c r="D57" i="2"/>
  <c r="E57" i="2" s="1"/>
  <c r="F57" i="2" s="1"/>
  <c r="E23" i="5"/>
  <c r="E25" i="5" s="1"/>
  <c r="B1759" i="17" l="1"/>
  <c r="B118" i="3"/>
  <c r="B384" i="3" s="1"/>
  <c r="F139" i="17"/>
  <c r="B735" i="17" s="1"/>
  <c r="E140" i="17"/>
  <c r="D13" i="14"/>
  <c r="D16" i="14" s="1"/>
  <c r="D20" i="14" s="1"/>
  <c r="E46" i="10"/>
  <c r="E48" i="10" s="1"/>
  <c r="G8" i="13"/>
  <c r="G12" i="13"/>
  <c r="G20" i="13"/>
  <c r="F55" i="10"/>
  <c r="F57" i="10" s="1"/>
  <c r="H16" i="19"/>
  <c r="H30" i="19" s="1"/>
  <c r="E26" i="5"/>
  <c r="H24" i="19"/>
  <c r="H32" i="19" s="1"/>
  <c r="E24" i="5"/>
  <c r="G29" i="11"/>
  <c r="G16" i="12"/>
  <c r="G18" i="12" s="1"/>
  <c r="G22" i="12" s="1"/>
  <c r="F37" i="10"/>
  <c r="C58" i="2"/>
  <c r="F16" i="10"/>
  <c r="F268" i="3"/>
  <c r="B1763" i="17" l="1"/>
  <c r="B119" i="3"/>
  <c r="B385" i="3" s="1"/>
  <c r="E141" i="17"/>
  <c r="F140" i="17"/>
  <c r="B739" i="17" s="1"/>
  <c r="I55" i="10"/>
  <c r="G53" i="10"/>
  <c r="G54" i="10"/>
  <c r="F32" i="10"/>
  <c r="F270" i="3"/>
  <c r="G16" i="11"/>
  <c r="G19" i="11" s="1"/>
  <c r="F19" i="5"/>
  <c r="G12" i="18"/>
  <c r="G23" i="18" s="1"/>
  <c r="E59" i="10"/>
  <c r="E61" i="10" s="1"/>
  <c r="E49" i="10"/>
  <c r="G8" i="18"/>
  <c r="G22" i="18" s="1"/>
  <c r="G16" i="13"/>
  <c r="G17" i="18"/>
  <c r="E11" i="14"/>
  <c r="D58" i="2"/>
  <c r="E58" i="2" s="1"/>
  <c r="F58" i="2" s="1"/>
  <c r="D24" i="14"/>
  <c r="D21" i="14"/>
  <c r="D22" i="14"/>
  <c r="D23" i="14"/>
  <c r="D27" i="14" l="1"/>
  <c r="B1767" i="17"/>
  <c r="B120" i="3"/>
  <c r="B386" i="3" s="1"/>
  <c r="F141" i="17"/>
  <c r="B743" i="17" s="1"/>
  <c r="E142" i="17"/>
  <c r="G32" i="20"/>
  <c r="G54" i="20" s="1"/>
  <c r="C59" i="2"/>
  <c r="F33" i="10"/>
  <c r="F58" i="10"/>
  <c r="E14" i="14"/>
  <c r="H20" i="20"/>
  <c r="H20" i="19"/>
  <c r="H31" i="19" s="1"/>
  <c r="G43" i="20" l="1"/>
  <c r="G47" i="20" s="1"/>
  <c r="G55" i="20" s="1"/>
  <c r="G39" i="20"/>
  <c r="E143" i="17"/>
  <c r="F142" i="17"/>
  <c r="B747" i="17" s="1"/>
  <c r="B1771" i="17"/>
  <c r="B121" i="3"/>
  <c r="B387" i="3" s="1"/>
  <c r="D59" i="2"/>
  <c r="E59" i="2" s="1"/>
  <c r="F59" i="2" s="1"/>
  <c r="B1775" i="17" l="1"/>
  <c r="B122" i="3"/>
  <c r="B388" i="3" s="1"/>
  <c r="F143" i="17"/>
  <c r="B751" i="17" s="1"/>
  <c r="E144" i="17"/>
  <c r="C60" i="2"/>
  <c r="B1779" i="17" l="1"/>
  <c r="B123" i="3"/>
  <c r="B389" i="3" s="1"/>
  <c r="E145" i="17"/>
  <c r="F144" i="17"/>
  <c r="B755" i="17" s="1"/>
  <c r="D60" i="2"/>
  <c r="E60" i="2" s="1"/>
  <c r="F60" i="2" s="1"/>
  <c r="E146" i="17" l="1"/>
  <c r="F145" i="17"/>
  <c r="B759" i="17" s="1"/>
  <c r="B1783" i="17"/>
  <c r="B124" i="3"/>
  <c r="B390" i="3" s="1"/>
  <c r="C61" i="2"/>
  <c r="B1787" i="17" l="1"/>
  <c r="B125" i="3"/>
  <c r="B391" i="3" s="1"/>
  <c r="E147" i="17"/>
  <c r="F146" i="17"/>
  <c r="B763" i="17" s="1"/>
  <c r="D61" i="2"/>
  <c r="E61" i="2" s="1"/>
  <c r="F61" i="2"/>
  <c r="F147" i="17" l="1"/>
  <c r="B767" i="17" s="1"/>
  <c r="E148" i="17"/>
  <c r="B126" i="3"/>
  <c r="B392" i="3" s="1"/>
  <c r="B1791" i="17"/>
  <c r="C62" i="2"/>
  <c r="E149" i="17" l="1"/>
  <c r="F148" i="17"/>
  <c r="B771" i="17" s="1"/>
  <c r="B1795" i="17"/>
  <c r="B127" i="3"/>
  <c r="B393" i="3" s="1"/>
  <c r="D62" i="2"/>
  <c r="E62" i="2" s="1"/>
  <c r="F62" i="2" s="1"/>
  <c r="B128" i="3" l="1"/>
  <c r="B394" i="3" s="1"/>
  <c r="B1799" i="17"/>
  <c r="E150" i="17"/>
  <c r="F149" i="17"/>
  <c r="B775" i="17" s="1"/>
  <c r="C63" i="2"/>
  <c r="B129" i="3" l="1"/>
  <c r="B395" i="3" s="1"/>
  <c r="B1803" i="17"/>
  <c r="E151" i="17"/>
  <c r="F150" i="17"/>
  <c r="B779" i="17" s="1"/>
  <c r="D63" i="2"/>
  <c r="E63" i="2" s="1"/>
  <c r="F63" i="2" s="1"/>
  <c r="E152" i="17" l="1"/>
  <c r="F151" i="17"/>
  <c r="B783" i="17" s="1"/>
  <c r="B130" i="3"/>
  <c r="B396" i="3" s="1"/>
  <c r="B1807" i="17"/>
  <c r="C64" i="2"/>
  <c r="B1811" i="17" l="1"/>
  <c r="B131" i="3"/>
  <c r="B397" i="3" s="1"/>
  <c r="E153" i="17"/>
  <c r="F152" i="17"/>
  <c r="B787" i="17" s="1"/>
  <c r="D64" i="2"/>
  <c r="E64" i="2" s="1"/>
  <c r="F64" i="2" s="1"/>
  <c r="E154" i="17" l="1"/>
  <c r="F153" i="17"/>
  <c r="B791" i="17" s="1"/>
  <c r="B132" i="3"/>
  <c r="B398" i="3" s="1"/>
  <c r="B1815" i="17"/>
  <c r="C65" i="2"/>
  <c r="B1819" i="17" l="1"/>
  <c r="B133" i="3"/>
  <c r="B399" i="3" s="1"/>
  <c r="E155" i="17"/>
  <c r="F154" i="17"/>
  <c r="B795" i="17" s="1"/>
  <c r="D65" i="2"/>
  <c r="E65" i="2" s="1"/>
  <c r="F65" i="2" s="1"/>
  <c r="B134" i="3" l="1"/>
  <c r="B400" i="3" s="1"/>
  <c r="B1823" i="17"/>
  <c r="E156" i="17"/>
  <c r="F155" i="17"/>
  <c r="B799" i="17" s="1"/>
  <c r="C66" i="2"/>
  <c r="E157" i="17" l="1"/>
  <c r="F156" i="17"/>
  <c r="B803" i="17" s="1"/>
  <c r="B1827" i="17"/>
  <c r="B135" i="3"/>
  <c r="B401" i="3" s="1"/>
  <c r="D66" i="2"/>
  <c r="E66" i="2" s="1"/>
  <c r="F66" i="2" s="1"/>
  <c r="B136" i="3" l="1"/>
  <c r="B402" i="3" s="1"/>
  <c r="B1831" i="17"/>
  <c r="E158" i="17"/>
  <c r="F157" i="17"/>
  <c r="B807" i="17" s="1"/>
  <c r="C67" i="2"/>
  <c r="E159" i="17" l="1"/>
  <c r="F158" i="17"/>
  <c r="B811" i="17" s="1"/>
  <c r="B137" i="3"/>
  <c r="B403" i="3" s="1"/>
  <c r="B1835" i="17"/>
  <c r="D67" i="2"/>
  <c r="E67" i="2" s="1"/>
  <c r="F67" i="2" s="1"/>
  <c r="B138" i="3" l="1"/>
  <c r="B404" i="3" s="1"/>
  <c r="B1839" i="17"/>
  <c r="E160" i="17"/>
  <c r="F159" i="17"/>
  <c r="B815" i="17" s="1"/>
  <c r="C68" i="2"/>
  <c r="E161" i="17" l="1"/>
  <c r="F160" i="17"/>
  <c r="B819" i="17" s="1"/>
  <c r="B1843" i="17"/>
  <c r="B139" i="3"/>
  <c r="B405" i="3" s="1"/>
  <c r="D68" i="2"/>
  <c r="D70" i="2" l="1"/>
  <c r="F51" i="4" s="1"/>
  <c r="F53" i="4" s="1"/>
  <c r="E68" i="2"/>
  <c r="B140" i="3"/>
  <c r="B406" i="3" s="1"/>
  <c r="B1847" i="17"/>
  <c r="F161" i="17"/>
  <c r="B823" i="17" s="1"/>
  <c r="E162" i="17"/>
  <c r="F18" i="5"/>
  <c r="F55" i="4" l="1"/>
  <c r="C68" i="4" s="1"/>
  <c r="M4" i="23"/>
  <c r="E70" i="2"/>
  <c r="G27" i="11" s="1"/>
  <c r="F68" i="2"/>
  <c r="E163" i="17"/>
  <c r="F162" i="17"/>
  <c r="B827" i="17" s="1"/>
  <c r="B1851" i="17"/>
  <c r="B141" i="3"/>
  <c r="B407" i="3" s="1"/>
  <c r="G37" i="12"/>
  <c r="G28" i="11"/>
  <c r="F21" i="5"/>
  <c r="G33" i="11" l="1"/>
  <c r="G35" i="11" s="1"/>
  <c r="G37" i="11" s="1"/>
  <c r="G11" i="10" s="1"/>
  <c r="C72" i="2"/>
  <c r="G36" i="12"/>
  <c r="G39" i="12" s="1"/>
  <c r="F38" i="10"/>
  <c r="B142" i="3"/>
  <c r="B408" i="3" s="1"/>
  <c r="B1855" i="17"/>
  <c r="E164" i="17"/>
  <c r="F163" i="17"/>
  <c r="B831" i="17" s="1"/>
  <c r="F23" i="5"/>
  <c r="H8" i="11"/>
  <c r="E12" i="14" l="1"/>
  <c r="F44" i="10"/>
  <c r="F40" i="10"/>
  <c r="D72" i="2"/>
  <c r="E72" i="2" s="1"/>
  <c r="F72" i="2" s="1"/>
  <c r="B1859" i="17"/>
  <c r="B143" i="3"/>
  <c r="B409" i="3" s="1"/>
  <c r="E165" i="17"/>
  <c r="F164" i="17"/>
  <c r="B835" i="17" s="1"/>
  <c r="F25" i="5"/>
  <c r="H29" i="11"/>
  <c r="G37" i="10"/>
  <c r="H16" i="12"/>
  <c r="H18" i="12" s="1"/>
  <c r="H22" i="12" s="1"/>
  <c r="G16" i="10"/>
  <c r="G268" i="3"/>
  <c r="C73" i="2" l="1"/>
  <c r="H12" i="13"/>
  <c r="H8" i="13"/>
  <c r="H20" i="13"/>
  <c r="F46" i="10"/>
  <c r="F48" i="10" s="1"/>
  <c r="E13" i="14"/>
  <c r="E166" i="17"/>
  <c r="F165" i="17"/>
  <c r="B839" i="17" s="1"/>
  <c r="B144" i="3"/>
  <c r="B410" i="3" s="1"/>
  <c r="B1863" i="17"/>
  <c r="F26" i="5"/>
  <c r="I24" i="19"/>
  <c r="I32" i="19" s="1"/>
  <c r="F24" i="5"/>
  <c r="G55" i="10"/>
  <c r="I16" i="19"/>
  <c r="I30" i="19" s="1"/>
  <c r="G32" i="10"/>
  <c r="G19" i="5"/>
  <c r="H16" i="11"/>
  <c r="H19" i="11" s="1"/>
  <c r="G270" i="3"/>
  <c r="C24" i="12"/>
  <c r="F11" i="14"/>
  <c r="F59" i="10" l="1"/>
  <c r="F61" i="10" s="1"/>
  <c r="F49" i="10"/>
  <c r="H17" i="18"/>
  <c r="H16" i="13"/>
  <c r="H8" i="18"/>
  <c r="H22" i="18" s="1"/>
  <c r="H12" i="18"/>
  <c r="H23" i="18" s="1"/>
  <c r="D73" i="2"/>
  <c r="E73" i="2" s="1"/>
  <c r="F73" i="2" s="1"/>
  <c r="E16" i="14"/>
  <c r="E23" i="14" s="1"/>
  <c r="B1867" i="17"/>
  <c r="B145" i="3"/>
  <c r="B411" i="3" s="1"/>
  <c r="F166" i="17"/>
  <c r="B843" i="17" s="1"/>
  <c r="E167" i="17"/>
  <c r="G33" i="10"/>
  <c r="H53" i="10"/>
  <c r="H54" i="10"/>
  <c r="G57" i="10"/>
  <c r="C74" i="2" l="1"/>
  <c r="E21" i="14"/>
  <c r="E20" i="14"/>
  <c r="E24" i="14"/>
  <c r="E22" i="14"/>
  <c r="E168" i="17"/>
  <c r="F167" i="17"/>
  <c r="B847" i="17" s="1"/>
  <c r="B146" i="3"/>
  <c r="B412" i="3" s="1"/>
  <c r="B1871" i="17"/>
  <c r="G58" i="10"/>
  <c r="F14" i="14"/>
  <c r="I20" i="20"/>
  <c r="I20" i="19"/>
  <c r="I31" i="19" s="1"/>
  <c r="E27" i="14" l="1"/>
  <c r="D74" i="2"/>
  <c r="E74" i="2" s="1"/>
  <c r="F74" i="2" s="1"/>
  <c r="B147" i="3"/>
  <c r="B413" i="3" s="1"/>
  <c r="B1875" i="17"/>
  <c r="E169" i="17"/>
  <c r="F168" i="17"/>
  <c r="B851" i="17" s="1"/>
  <c r="C75" i="2" l="1"/>
  <c r="H43" i="20"/>
  <c r="H47" i="20" s="1"/>
  <c r="H55" i="20" s="1"/>
  <c r="H32" i="20"/>
  <c r="H54" i="20" s="1"/>
  <c r="H39" i="20"/>
  <c r="B1879" i="17"/>
  <c r="B148" i="3"/>
  <c r="B414" i="3" s="1"/>
  <c r="F169" i="17"/>
  <c r="B855" i="17" s="1"/>
  <c r="E170" i="17"/>
  <c r="D75" i="2" l="1"/>
  <c r="E75" i="2" s="1"/>
  <c r="F75" i="2" s="1"/>
  <c r="E171" i="17"/>
  <c r="F170" i="17"/>
  <c r="B859" i="17" s="1"/>
  <c r="B1883" i="17"/>
  <c r="B149" i="3"/>
  <c r="B415" i="3" s="1"/>
  <c r="C76" i="2" l="1"/>
  <c r="B150" i="3"/>
  <c r="B416" i="3" s="1"/>
  <c r="B1887" i="17"/>
  <c r="E172" i="17"/>
  <c r="F171" i="17"/>
  <c r="B863" i="17" s="1"/>
  <c r="D76" i="2" l="1"/>
  <c r="E76" i="2" s="1"/>
  <c r="F76" i="2" s="1"/>
  <c r="B1891" i="17"/>
  <c r="B151" i="3"/>
  <c r="B417" i="3" s="1"/>
  <c r="E173" i="17"/>
  <c r="F172" i="17"/>
  <c r="B867" i="17" s="1"/>
  <c r="C77" i="2" l="1"/>
  <c r="E174" i="17"/>
  <c r="F173" i="17"/>
  <c r="B871" i="17" s="1"/>
  <c r="B152" i="3"/>
  <c r="B418" i="3" s="1"/>
  <c r="B1895" i="17"/>
  <c r="D77" i="2" l="1"/>
  <c r="E77" i="2" s="1"/>
  <c r="F77" i="2" s="1"/>
  <c r="B153" i="3"/>
  <c r="B419" i="3" s="1"/>
  <c r="B1899" i="17"/>
  <c r="F174" i="17"/>
  <c r="B875" i="17" s="1"/>
  <c r="E175" i="17"/>
  <c r="C78" i="2" l="1"/>
  <c r="B1903" i="17"/>
  <c r="B154" i="3"/>
  <c r="B420" i="3" s="1"/>
  <c r="E176" i="17"/>
  <c r="F175" i="17"/>
  <c r="B879" i="17" s="1"/>
  <c r="D78" i="2" l="1"/>
  <c r="E78" i="2" s="1"/>
  <c r="F78" i="2" s="1"/>
  <c r="B155" i="3"/>
  <c r="B421" i="3" s="1"/>
  <c r="B1907" i="17"/>
  <c r="E177" i="17"/>
  <c r="F176" i="17"/>
  <c r="B883" i="17" s="1"/>
  <c r="C79" i="2" l="1"/>
  <c r="B156" i="3"/>
  <c r="B422" i="3" s="1"/>
  <c r="B1911" i="17"/>
  <c r="F177" i="17"/>
  <c r="B887" i="17" s="1"/>
  <c r="E178" i="17"/>
  <c r="D79" i="2" l="1"/>
  <c r="E79" i="2" s="1"/>
  <c r="F79" i="2" s="1"/>
  <c r="E179" i="17"/>
  <c r="F178" i="17"/>
  <c r="B891" i="17" s="1"/>
  <c r="B157" i="3"/>
  <c r="B423" i="3" s="1"/>
  <c r="B1915" i="17"/>
  <c r="C80" i="2" l="1"/>
  <c r="B1919" i="17"/>
  <c r="B158" i="3"/>
  <c r="B424" i="3" s="1"/>
  <c r="E180" i="17"/>
  <c r="F179" i="17"/>
  <c r="B895" i="17" s="1"/>
  <c r="D80" i="2" l="1"/>
  <c r="E80" i="2" s="1"/>
  <c r="F80" i="2" s="1"/>
  <c r="F180" i="17"/>
  <c r="B899" i="17" s="1"/>
  <c r="E181" i="17"/>
  <c r="B159" i="3"/>
  <c r="B425" i="3" s="1"/>
  <c r="B1923" i="17"/>
  <c r="C81" i="2" l="1"/>
  <c r="E182" i="17"/>
  <c r="F181" i="17"/>
  <c r="B903" i="17" s="1"/>
  <c r="B1927" i="17"/>
  <c r="B160" i="3"/>
  <c r="B426" i="3" s="1"/>
  <c r="D81" i="2" l="1"/>
  <c r="E81" i="2" s="1"/>
  <c r="F81" i="2" s="1"/>
  <c r="B161" i="3"/>
  <c r="B427" i="3" s="1"/>
  <c r="B1931" i="17"/>
  <c r="E183" i="17"/>
  <c r="F182" i="17"/>
  <c r="B907" i="17" s="1"/>
  <c r="C82" i="2" l="1"/>
  <c r="B1935" i="17"/>
  <c r="B162" i="3"/>
  <c r="B428" i="3" s="1"/>
  <c r="E184" i="17"/>
  <c r="F183" i="17"/>
  <c r="B911" i="17" s="1"/>
  <c r="D82" i="2" l="1"/>
  <c r="E82" i="2" s="1"/>
  <c r="F82" i="2"/>
  <c r="E185" i="17"/>
  <c r="F184" i="17"/>
  <c r="B915" i="17" s="1"/>
  <c r="B1939" i="17"/>
  <c r="B163" i="3"/>
  <c r="B429" i="3" s="1"/>
  <c r="C83" i="2" l="1"/>
  <c r="B1943" i="17"/>
  <c r="B164" i="3"/>
  <c r="B430" i="3" s="1"/>
  <c r="E186" i="17"/>
  <c r="F185" i="17"/>
  <c r="B919" i="17" s="1"/>
  <c r="D83" i="2" l="1"/>
  <c r="B165" i="3"/>
  <c r="B431" i="3" s="1"/>
  <c r="B1947" i="17"/>
  <c r="E187" i="17"/>
  <c r="F186" i="17"/>
  <c r="B923" i="17" s="1"/>
  <c r="D85" i="2" l="1"/>
  <c r="G51" i="4" s="1"/>
  <c r="E83" i="2"/>
  <c r="B1951" i="17"/>
  <c r="B166" i="3"/>
  <c r="B432" i="3" s="1"/>
  <c r="E188" i="17"/>
  <c r="F187" i="17"/>
  <c r="B927" i="17" s="1"/>
  <c r="E85" i="2" l="1"/>
  <c r="H27" i="11" s="1"/>
  <c r="F83" i="2"/>
  <c r="G18" i="5"/>
  <c r="G53" i="4"/>
  <c r="E189" i="17"/>
  <c r="F188" i="17"/>
  <c r="B931" i="17" s="1"/>
  <c r="B1955" i="17"/>
  <c r="B167" i="3"/>
  <c r="B433" i="3" s="1"/>
  <c r="G55" i="4" l="1"/>
  <c r="C69" i="4" s="1"/>
  <c r="N4" i="23"/>
  <c r="G21" i="5"/>
  <c r="H28" i="11"/>
  <c r="H33" i="11" s="1"/>
  <c r="H35" i="11" s="1"/>
  <c r="H37" i="11" s="1"/>
  <c r="H11" i="10" s="1"/>
  <c r="H16" i="10" s="1"/>
  <c r="H32" i="10" s="1"/>
  <c r="H33" i="10" s="1"/>
  <c r="H37" i="12"/>
  <c r="H36" i="12"/>
  <c r="G38" i="10"/>
  <c r="B168" i="3"/>
  <c r="B434" i="3" s="1"/>
  <c r="B1959" i="17"/>
  <c r="F189" i="17"/>
  <c r="B935" i="17" s="1"/>
  <c r="E190" i="17"/>
  <c r="H39" i="12" l="1"/>
  <c r="G40" i="10"/>
  <c r="F12" i="14"/>
  <c r="G44" i="10"/>
  <c r="G23" i="5"/>
  <c r="H37" i="10" s="1"/>
  <c r="E191" i="17"/>
  <c r="F190" i="17"/>
  <c r="B939" i="17" s="1"/>
  <c r="B169" i="3"/>
  <c r="B435" i="3" s="1"/>
  <c r="B1963" i="17"/>
  <c r="G25" i="5" l="1"/>
  <c r="G24" i="5" s="1"/>
  <c r="J16" i="19"/>
  <c r="J30" i="19" s="1"/>
  <c r="J24" i="19"/>
  <c r="J32" i="19" s="1"/>
  <c r="H55" i="10"/>
  <c r="H57" i="10" s="1"/>
  <c r="F13" i="14"/>
  <c r="H44" i="10"/>
  <c r="G46" i="10"/>
  <c r="G48" i="10" s="1"/>
  <c r="I8" i="13"/>
  <c r="I12" i="13"/>
  <c r="I20" i="13"/>
  <c r="G11" i="14"/>
  <c r="H40" i="10"/>
  <c r="C41" i="12"/>
  <c r="C43" i="12"/>
  <c r="C44" i="12"/>
  <c r="B170" i="3"/>
  <c r="B436" i="3" s="1"/>
  <c r="B1967" i="17"/>
  <c r="E192" i="17"/>
  <c r="F191" i="17"/>
  <c r="B943" i="17" s="1"/>
  <c r="G26" i="5" l="1"/>
  <c r="G49" i="10"/>
  <c r="I8" i="18"/>
  <c r="I22" i="18" s="1"/>
  <c r="I16" i="13"/>
  <c r="G59" i="10"/>
  <c r="G61" i="10" s="1"/>
  <c r="I17" i="18"/>
  <c r="H46" i="10"/>
  <c r="H48" i="10" s="1"/>
  <c r="G13" i="14"/>
  <c r="F16" i="14"/>
  <c r="J20" i="19"/>
  <c r="J31" i="19" s="1"/>
  <c r="H58" i="10"/>
  <c r="G14" i="14"/>
  <c r="J20" i="20"/>
  <c r="J20" i="13"/>
  <c r="J12" i="13"/>
  <c r="J8" i="13"/>
  <c r="I12" i="18"/>
  <c r="I23" i="18" s="1"/>
  <c r="E193" i="17"/>
  <c r="F192" i="17"/>
  <c r="B947" i="17" s="1"/>
  <c r="B171" i="3"/>
  <c r="B437" i="3" s="1"/>
  <c r="B1971" i="17"/>
  <c r="J12" i="18" l="1"/>
  <c r="J23" i="18" s="1"/>
  <c r="H49" i="10"/>
  <c r="H59" i="10"/>
  <c r="H61" i="10" s="1"/>
  <c r="H60" i="10" s="1"/>
  <c r="B61" i="10" s="1"/>
  <c r="J8" i="18"/>
  <c r="J22" i="18" s="1"/>
  <c r="J16" i="13"/>
  <c r="J17" i="18"/>
  <c r="F22" i="14"/>
  <c r="F21" i="14"/>
  <c r="F24" i="14"/>
  <c r="F20" i="14"/>
  <c r="G16" i="14"/>
  <c r="G23" i="14" s="1"/>
  <c r="F23" i="14"/>
  <c r="B172" i="3"/>
  <c r="B438" i="3" s="1"/>
  <c r="B1975" i="17"/>
  <c r="E194" i="17"/>
  <c r="F193" i="17"/>
  <c r="B951" i="17" s="1"/>
  <c r="F27" i="14" l="1"/>
  <c r="G20" i="14"/>
  <c r="G21" i="14"/>
  <c r="G24" i="14"/>
  <c r="G22" i="14"/>
  <c r="B173" i="3"/>
  <c r="B439" i="3" s="1"/>
  <c r="B1979" i="17"/>
  <c r="F194" i="17"/>
  <c r="B955" i="17" s="1"/>
  <c r="E195" i="17"/>
  <c r="G27" i="14" l="1"/>
  <c r="H27" i="14" s="1"/>
  <c r="I43" i="20"/>
  <c r="I47" i="20" s="1"/>
  <c r="I55" i="20" s="1"/>
  <c r="I39" i="20"/>
  <c r="I32" i="20"/>
  <c r="I54" i="20" s="1"/>
  <c r="F195" i="17"/>
  <c r="B959" i="17" s="1"/>
  <c r="E196" i="17"/>
  <c r="B174" i="3"/>
  <c r="B440" i="3" s="1"/>
  <c r="B1983" i="17"/>
  <c r="J32" i="20" l="1"/>
  <c r="J54" i="20" s="1"/>
  <c r="J43" i="20"/>
  <c r="J47" i="20" s="1"/>
  <c r="J55" i="20" s="1"/>
  <c r="C25" i="12"/>
  <c r="C27" i="12" s="1"/>
  <c r="J39" i="20"/>
  <c r="E197" i="17"/>
  <c r="F196" i="17"/>
  <c r="B963" i="17" s="1"/>
  <c r="B1987" i="17"/>
  <c r="B175" i="3"/>
  <c r="B441" i="3" s="1"/>
  <c r="C26" i="12" l="1"/>
  <c r="B176" i="3"/>
  <c r="B442" i="3" s="1"/>
  <c r="B1991" i="17"/>
  <c r="E198" i="17"/>
  <c r="F197" i="17"/>
  <c r="B967" i="17" s="1"/>
  <c r="B1995" i="17" l="1"/>
  <c r="B177" i="3"/>
  <c r="B443" i="3" s="1"/>
  <c r="F198" i="17"/>
  <c r="B971" i="17" s="1"/>
  <c r="E199" i="17"/>
  <c r="B1999" i="17" l="1"/>
  <c r="B178" i="3"/>
  <c r="B444" i="3" s="1"/>
  <c r="E200" i="17"/>
  <c r="F199" i="17"/>
  <c r="B975" i="17" s="1"/>
  <c r="B179" i="3" l="1"/>
  <c r="B445" i="3" s="1"/>
  <c r="B2003" i="17"/>
  <c r="E201" i="17"/>
  <c r="F200" i="17"/>
  <c r="B979" i="17" s="1"/>
  <c r="B180" i="3" l="1"/>
  <c r="B446" i="3" s="1"/>
  <c r="B2007" i="17"/>
  <c r="E202" i="17"/>
  <c r="F201" i="17"/>
  <c r="B983" i="17" s="1"/>
  <c r="E203" i="17" l="1"/>
  <c r="F202" i="17"/>
  <c r="B987" i="17" s="1"/>
  <c r="B181" i="3"/>
  <c r="B447" i="3" s="1"/>
  <c r="B2011" i="17"/>
  <c r="B182" i="3" l="1"/>
  <c r="B448" i="3" s="1"/>
  <c r="B2015" i="17"/>
  <c r="F203" i="17"/>
  <c r="B991" i="17" s="1"/>
  <c r="E204" i="17"/>
  <c r="E205" i="17" l="1"/>
  <c r="F204" i="17"/>
  <c r="B995" i="17" s="1"/>
  <c r="B183" i="3"/>
  <c r="B449" i="3" s="1"/>
  <c r="B2019" i="17"/>
  <c r="B184" i="3" l="1"/>
  <c r="B450" i="3" s="1"/>
  <c r="B2023" i="17"/>
  <c r="E206" i="17"/>
  <c r="F205" i="17"/>
  <c r="B999" i="17" s="1"/>
  <c r="B2027" i="17" l="1"/>
  <c r="B185" i="3"/>
  <c r="B451" i="3" s="1"/>
  <c r="F206" i="17"/>
  <c r="B1003" i="17" s="1"/>
  <c r="E207" i="17"/>
  <c r="F207" i="17" l="1"/>
  <c r="B1007" i="17" s="1"/>
  <c r="E208" i="17"/>
  <c r="B186" i="3"/>
  <c r="B452" i="3" s="1"/>
  <c r="B2031" i="17"/>
  <c r="F208" i="17" l="1"/>
  <c r="B1011" i="17" s="1"/>
  <c r="E209" i="17"/>
  <c r="B187" i="3"/>
  <c r="B453" i="3" s="1"/>
  <c r="B2035" i="17"/>
  <c r="F209" i="17" l="1"/>
  <c r="B1015" i="17" s="1"/>
  <c r="E210" i="17"/>
  <c r="B2039" i="17"/>
  <c r="B188" i="3"/>
  <c r="B454" i="3" s="1"/>
  <c r="E211" i="17" l="1"/>
  <c r="F210" i="17"/>
  <c r="B1019" i="17" s="1"/>
  <c r="B189" i="3"/>
  <c r="B455" i="3" s="1"/>
  <c r="B2043" i="17"/>
  <c r="B190" i="3" l="1"/>
  <c r="B456" i="3" s="1"/>
  <c r="B2047" i="17"/>
  <c r="F211" i="17"/>
  <c r="B1023" i="17" s="1"/>
  <c r="E212" i="17"/>
  <c r="B2051" i="17" l="1"/>
  <c r="B191" i="3"/>
  <c r="B457" i="3" s="1"/>
  <c r="F212" i="17"/>
  <c r="B1027" i="17" s="1"/>
  <c r="E213" i="17"/>
  <c r="E214" i="17" l="1"/>
  <c r="F213" i="17"/>
  <c r="B1031" i="17" s="1"/>
  <c r="B2055" i="17"/>
  <c r="B192" i="3"/>
  <c r="B458" i="3" s="1"/>
  <c r="B2059" i="17" l="1"/>
  <c r="B193" i="3"/>
  <c r="B459" i="3" s="1"/>
  <c r="E215" i="17"/>
  <c r="F214" i="17"/>
  <c r="B1035" i="17" s="1"/>
  <c r="B194" i="3" l="1"/>
  <c r="B460" i="3" s="1"/>
  <c r="B2063" i="17"/>
  <c r="F215" i="17"/>
  <c r="B1039" i="17" s="1"/>
  <c r="E216" i="17"/>
  <c r="F216" i="17" l="1"/>
  <c r="B1043" i="17" s="1"/>
  <c r="E217" i="17"/>
  <c r="B195" i="3"/>
  <c r="B461" i="3" s="1"/>
  <c r="B2067" i="17"/>
  <c r="E218" i="17" l="1"/>
  <c r="F217" i="17"/>
  <c r="B1047" i="17" s="1"/>
  <c r="B196" i="3"/>
  <c r="B462" i="3" s="1"/>
  <c r="B2071" i="17"/>
  <c r="B197" i="3" l="1"/>
  <c r="B463" i="3" s="1"/>
  <c r="B2075" i="17"/>
  <c r="E219" i="17"/>
  <c r="F218" i="17"/>
  <c r="B1051" i="17" s="1"/>
  <c r="B2079" i="17" l="1"/>
  <c r="B198" i="3"/>
  <c r="B464" i="3" s="1"/>
  <c r="E220" i="17"/>
  <c r="F219" i="17"/>
  <c r="B1055" i="17" s="1"/>
  <c r="B199" i="3" l="1"/>
  <c r="B465" i="3" s="1"/>
  <c r="B2083" i="17"/>
  <c r="F220" i="17"/>
  <c r="B1059" i="17" s="1"/>
  <c r="E221" i="17"/>
  <c r="B200" i="3" l="1"/>
  <c r="B466" i="3" s="1"/>
  <c r="B2087" i="17"/>
  <c r="E222" i="17"/>
  <c r="F221" i="17"/>
  <c r="B1063" i="17" s="1"/>
  <c r="B201" i="3" l="1"/>
  <c r="B467" i="3" s="1"/>
  <c r="B2091" i="17"/>
  <c r="F222" i="17"/>
  <c r="B1067" i="17" s="1"/>
  <c r="E223" i="17"/>
  <c r="E224" i="17" l="1"/>
  <c r="F223" i="17"/>
  <c r="B1071" i="17" s="1"/>
  <c r="B2095" i="17"/>
  <c r="B202" i="3"/>
  <c r="B468" i="3" s="1"/>
  <c r="B203" i="3" l="1"/>
  <c r="B469" i="3" s="1"/>
  <c r="B2099" i="17"/>
  <c r="E225" i="17"/>
  <c r="F224" i="17"/>
  <c r="B1075" i="17" s="1"/>
  <c r="B204" i="3" l="1"/>
  <c r="B470" i="3" s="1"/>
  <c r="B2103" i="17"/>
  <c r="E226" i="17"/>
  <c r="F225" i="17"/>
  <c r="B1079" i="17" s="1"/>
  <c r="F226" i="17" l="1"/>
  <c r="B1083" i="17" s="1"/>
  <c r="E227" i="17"/>
  <c r="B205" i="3"/>
  <c r="B471" i="3" s="1"/>
  <c r="B2107" i="17"/>
  <c r="E228" i="17" l="1"/>
  <c r="F227" i="17"/>
  <c r="B1087" i="17" s="1"/>
  <c r="B206" i="3"/>
  <c r="B472" i="3" s="1"/>
  <c r="B2111" i="17"/>
  <c r="B207" i="3" l="1"/>
  <c r="B473" i="3" s="1"/>
  <c r="B2115" i="17"/>
  <c r="E229" i="17"/>
  <c r="F228" i="17"/>
  <c r="B1091" i="17" s="1"/>
  <c r="B208" i="3" l="1"/>
  <c r="B474" i="3" s="1"/>
  <c r="B2119" i="17"/>
  <c r="F229" i="17"/>
  <c r="B1095" i="17" s="1"/>
  <c r="E230" i="17"/>
  <c r="B209" i="3" l="1"/>
  <c r="B475" i="3" s="1"/>
  <c r="B2123" i="17"/>
  <c r="E231" i="17"/>
  <c r="F230" i="17"/>
  <c r="B1099" i="17" s="1"/>
  <c r="B2127" i="17" l="1"/>
  <c r="B210" i="3"/>
  <c r="B476" i="3" s="1"/>
  <c r="E232" i="17"/>
  <c r="F231" i="17"/>
  <c r="B1103" i="17" s="1"/>
  <c r="B2131" i="17" l="1"/>
  <c r="B211" i="3"/>
  <c r="B477" i="3" s="1"/>
  <c r="F232" i="17"/>
  <c r="B1107" i="17" s="1"/>
  <c r="E233" i="17"/>
  <c r="E234" i="17" l="1"/>
  <c r="F233" i="17"/>
  <c r="B1111" i="17" s="1"/>
  <c r="B2135" i="17"/>
  <c r="B212" i="3"/>
  <c r="B478" i="3" s="1"/>
  <c r="B2139" i="17" l="1"/>
  <c r="B213" i="3"/>
  <c r="B479" i="3" s="1"/>
  <c r="E235" i="17"/>
  <c r="F234" i="17"/>
  <c r="B1115" i="17" s="1"/>
  <c r="B2143" i="17" l="1"/>
  <c r="B214" i="3"/>
  <c r="B480" i="3" s="1"/>
  <c r="F235" i="17"/>
  <c r="B1119" i="17" s="1"/>
  <c r="E236" i="17"/>
  <c r="F236" i="17" l="1"/>
  <c r="B1123" i="17" s="1"/>
  <c r="E237" i="17"/>
  <c r="B2147" i="17"/>
  <c r="B215" i="3"/>
  <c r="B481" i="3" s="1"/>
  <c r="E238" i="17" l="1"/>
  <c r="F237" i="17"/>
  <c r="B1127" i="17" s="1"/>
  <c r="B216" i="3"/>
  <c r="B482" i="3" s="1"/>
  <c r="B2151" i="17"/>
  <c r="B2155" i="17" l="1"/>
  <c r="B217" i="3"/>
  <c r="B483" i="3" s="1"/>
  <c r="F238" i="17"/>
  <c r="B1131" i="17" s="1"/>
  <c r="E239" i="17"/>
  <c r="E240" i="17" l="1"/>
  <c r="F239" i="17"/>
  <c r="B1135" i="17" s="1"/>
  <c r="B2159" i="17"/>
  <c r="B218" i="3"/>
  <c r="B484" i="3" s="1"/>
  <c r="B2163" i="17" l="1"/>
  <c r="B219" i="3"/>
  <c r="B485" i="3" s="1"/>
  <c r="F240" i="17"/>
  <c r="B1139" i="17" s="1"/>
  <c r="E241" i="17"/>
  <c r="F241" i="17" l="1"/>
  <c r="B1143" i="17" s="1"/>
  <c r="E242" i="17"/>
  <c r="B220" i="3"/>
  <c r="B486" i="3" s="1"/>
  <c r="B2167" i="17"/>
  <c r="E243" i="17" l="1"/>
  <c r="F242" i="17"/>
  <c r="B1147" i="17" s="1"/>
  <c r="B221" i="3"/>
  <c r="B487" i="3" s="1"/>
  <c r="B2171" i="17"/>
  <c r="B2175" i="17" l="1"/>
  <c r="B222" i="3"/>
  <c r="B488" i="3" s="1"/>
  <c r="E244" i="17"/>
  <c r="F243" i="17"/>
  <c r="B1151" i="17" s="1"/>
  <c r="B223" i="3" l="1"/>
  <c r="B489" i="3" s="1"/>
  <c r="B2179" i="17"/>
  <c r="F244" i="17"/>
  <c r="B1155" i="17" s="1"/>
  <c r="E245" i="17"/>
  <c r="E246" i="17" l="1"/>
  <c r="F245" i="17"/>
  <c r="B1159" i="17" s="1"/>
  <c r="B224" i="3"/>
  <c r="B490" i="3" s="1"/>
  <c r="B2183" i="17"/>
  <c r="B225" i="3" l="1"/>
  <c r="B491" i="3" s="1"/>
  <c r="B2187" i="17"/>
  <c r="E247" i="17"/>
  <c r="F246" i="17"/>
  <c r="B1163" i="17" s="1"/>
  <c r="B2191" i="17" l="1"/>
  <c r="B226" i="3"/>
  <c r="B492" i="3" s="1"/>
  <c r="E248" i="17"/>
  <c r="F247" i="17"/>
  <c r="B1167" i="17" s="1"/>
  <c r="B227" i="3" l="1"/>
  <c r="B493" i="3" s="1"/>
  <c r="B2195" i="17"/>
  <c r="F248" i="17"/>
  <c r="B1171" i="17" s="1"/>
  <c r="E249" i="17"/>
  <c r="B2199" i="17" l="1"/>
  <c r="B228" i="3"/>
  <c r="B494" i="3" s="1"/>
  <c r="E250" i="17"/>
  <c r="F249" i="17"/>
  <c r="B1175" i="17" s="1"/>
  <c r="B229" i="3" l="1"/>
  <c r="B495" i="3" s="1"/>
  <c r="B2203" i="17"/>
  <c r="E251" i="17"/>
  <c r="F250" i="17"/>
  <c r="B1179" i="17" s="1"/>
  <c r="B2207" i="17" l="1"/>
  <c r="B230" i="3"/>
  <c r="B496" i="3" s="1"/>
  <c r="E252" i="17"/>
  <c r="F251" i="17"/>
  <c r="B1183" i="17" s="1"/>
  <c r="B2211" i="17" l="1"/>
  <c r="B231" i="3"/>
  <c r="B497" i="3" s="1"/>
  <c r="F252" i="17"/>
  <c r="B1187" i="17" s="1"/>
  <c r="E253" i="17"/>
  <c r="E254" i="17" l="1"/>
  <c r="F253" i="17"/>
  <c r="B1191" i="17" s="1"/>
  <c r="B232" i="3"/>
  <c r="B498" i="3" s="1"/>
  <c r="B2215" i="17"/>
  <c r="B233" i="3" l="1"/>
  <c r="B499" i="3" s="1"/>
  <c r="B2219" i="17"/>
  <c r="F254" i="17"/>
  <c r="B1195" i="17" s="1"/>
  <c r="E255" i="17"/>
  <c r="E256" i="17" l="1"/>
  <c r="F255" i="17"/>
  <c r="B1199" i="17" s="1"/>
  <c r="B2223" i="17"/>
  <c r="B234" i="3"/>
  <c r="B500" i="3" s="1"/>
  <c r="B235" i="3" l="1"/>
  <c r="B501" i="3" s="1"/>
  <c r="B2227" i="17"/>
  <c r="F256" i="17"/>
  <c r="B1203" i="17" s="1"/>
  <c r="E257" i="17"/>
  <c r="B236" i="3" l="1"/>
  <c r="B502" i="3" s="1"/>
  <c r="B2231" i="17"/>
  <c r="F257" i="17"/>
  <c r="B1207" i="17" s="1"/>
  <c r="E258" i="17"/>
  <c r="E259" i="17" l="1"/>
  <c r="F258" i="17"/>
  <c r="B1211" i="17" s="1"/>
  <c r="B2235" i="17"/>
  <c r="B237" i="3"/>
  <c r="B503" i="3" s="1"/>
  <c r="B2239" i="17" l="1"/>
  <c r="B238" i="3"/>
  <c r="B504" i="3" s="1"/>
  <c r="F259" i="17"/>
  <c r="B1215" i="17" s="1"/>
  <c r="E260" i="17"/>
  <c r="B2243" i="17" l="1"/>
  <c r="B239" i="3"/>
  <c r="B505" i="3" s="1"/>
  <c r="F260" i="17"/>
  <c r="B1219" i="17" s="1"/>
  <c r="E261" i="17"/>
  <c r="F261" i="17" l="1"/>
  <c r="B1223" i="17" s="1"/>
  <c r="E262" i="17"/>
  <c r="B240" i="3"/>
  <c r="B506" i="3" s="1"/>
  <c r="B2247" i="17"/>
  <c r="E263" i="17" l="1"/>
  <c r="F262" i="17"/>
  <c r="B1227" i="17" s="1"/>
  <c r="B2251" i="17"/>
  <c r="B241" i="3"/>
  <c r="B507" i="3" s="1"/>
  <c r="B242" i="3" l="1"/>
  <c r="B508" i="3" s="1"/>
  <c r="B2255" i="17"/>
  <c r="F263" i="17"/>
  <c r="B1231" i="17" s="1"/>
  <c r="E264" i="17"/>
  <c r="B243" i="3" l="1"/>
  <c r="B509" i="3" s="1"/>
  <c r="B2259" i="17"/>
  <c r="E265" i="17"/>
  <c r="F264" i="17"/>
  <c r="B1235" i="17" s="1"/>
  <c r="B244" i="3" l="1"/>
  <c r="B510" i="3" s="1"/>
  <c r="B2263" i="17"/>
  <c r="F265" i="17"/>
  <c r="B1239" i="17" s="1"/>
  <c r="E266" i="17"/>
  <c r="E267" i="17" l="1"/>
  <c r="F266" i="17"/>
  <c r="B1243" i="17" s="1"/>
  <c r="B245" i="3"/>
  <c r="B511" i="3" s="1"/>
  <c r="B2267" i="17"/>
  <c r="B2271" i="17" l="1"/>
  <c r="B246" i="3"/>
  <c r="B512" i="3" s="1"/>
  <c r="E268" i="17"/>
  <c r="F267" i="17"/>
  <c r="B1247" i="17" s="1"/>
  <c r="B2275" i="17" l="1"/>
  <c r="B247" i="3"/>
  <c r="B513" i="3" s="1"/>
  <c r="F268" i="17"/>
  <c r="B1251" i="17" s="1"/>
  <c r="E269" i="17"/>
  <c r="B2279" i="17" l="1"/>
  <c r="B248" i="3"/>
  <c r="B514" i="3" s="1"/>
  <c r="E270" i="17"/>
  <c r="F269" i="17"/>
  <c r="B1255" i="17" s="1"/>
  <c r="B249" i="3" l="1"/>
  <c r="B515" i="3" s="1"/>
  <c r="B2283" i="17"/>
  <c r="F270" i="17"/>
  <c r="B1259" i="17" s="1"/>
  <c r="E271" i="17"/>
  <c r="F271" i="17" l="1"/>
  <c r="B1263" i="17" s="1"/>
  <c r="E272" i="17"/>
  <c r="B2287" i="17"/>
  <c r="B250" i="3"/>
  <c r="B516" i="3" s="1"/>
  <c r="E273" i="17" l="1"/>
  <c r="F272" i="17"/>
  <c r="B1267" i="17" s="1"/>
  <c r="B251" i="3"/>
  <c r="B517" i="3" s="1"/>
  <c r="B2291" i="17"/>
  <c r="B252" i="3" l="1"/>
  <c r="B518" i="3" s="1"/>
  <c r="B2295" i="17"/>
  <c r="F273" i="17"/>
  <c r="B1271" i="17" s="1"/>
  <c r="E274" i="17"/>
  <c r="E275" i="17" l="1"/>
  <c r="F274" i="17"/>
  <c r="B1275" i="17" s="1"/>
  <c r="B253" i="3"/>
  <c r="B519" i="3" s="1"/>
  <c r="B2299" i="17"/>
  <c r="B2303" i="17" l="1"/>
  <c r="B254" i="3"/>
  <c r="B520" i="3" s="1"/>
  <c r="F275" i="17"/>
  <c r="B1279" i="17" s="1"/>
  <c r="E276" i="17"/>
  <c r="E277" i="17" l="1"/>
  <c r="E278" i="17" s="1"/>
  <c r="E279" i="17" s="1"/>
  <c r="F276" i="17"/>
  <c r="B255" i="3"/>
  <c r="B521" i="3" s="1"/>
  <c r="B2307"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Geovanny Correa</author>
  </authors>
  <commentList>
    <comment ref="F324" authorId="0" shapeId="0" xr:uid="{0DF63539-EE59-9443-8747-B5ADBCCCF757}">
      <text>
        <r>
          <rPr>
            <b/>
            <sz val="10"/>
            <color rgb="FF000000"/>
            <rFont val="Tahoma"/>
            <family val="2"/>
          </rPr>
          <t>Geovanny Correa:</t>
        </r>
        <r>
          <rPr>
            <sz val="10"/>
            <color rgb="FF000000"/>
            <rFont val="Tahoma"/>
            <family val="2"/>
          </rPr>
          <t xml:space="preserve">
</t>
        </r>
        <r>
          <rPr>
            <sz val="10"/>
            <color rgb="FF000000"/>
            <rFont val="Tahoma"/>
            <family val="2"/>
          </rPr>
          <t xml:space="preserve">El colombiano promedio compra en medicina $ 9 mil pesos mensuales, para un total anual de $ 108 mil.
</t>
        </r>
        <r>
          <rPr>
            <sz val="10"/>
            <color rgb="FF000000"/>
            <rFont val="Tahoma"/>
            <family val="2"/>
          </rPr>
          <t>Fuente: datascif2026</t>
        </r>
      </text>
    </comment>
    <comment ref="F327" authorId="0" shapeId="0" xr:uid="{EE950B99-AB77-1C42-96D6-1B4FA43D7BFF}">
      <text>
        <r>
          <rPr>
            <b/>
            <sz val="10"/>
            <color rgb="FF000000"/>
            <rFont val="Tahoma"/>
            <family val="2"/>
          </rPr>
          <t>Geovanny Correa:</t>
        </r>
        <r>
          <rPr>
            <sz val="10"/>
            <color rgb="FF000000"/>
            <rFont val="Tahoma"/>
            <family val="2"/>
          </rPr>
          <t xml:space="preserve">
</t>
        </r>
        <r>
          <rPr>
            <sz val="10"/>
            <color rgb="FF000000"/>
            <rFont val="Tahoma"/>
            <family val="2"/>
          </rPr>
          <t xml:space="preserve">Un colombiano financia en promedio $4 millones de pesos al año para temas de salud, tratamientos,medicamentos y cirugias.
</t>
        </r>
        <r>
          <rPr>
            <sz val="10"/>
            <color rgb="FF000000"/>
            <rFont val="Tahoma"/>
            <family val="2"/>
          </rPr>
          <t>Fuente: Colombiafintech</t>
        </r>
      </text>
    </comment>
    <comment ref="G1005" authorId="0" shapeId="0" xr:uid="{81B79942-A516-6A44-9113-86D2090BCB2C}">
      <text>
        <r>
          <rPr>
            <b/>
            <sz val="10"/>
            <color rgb="FF000000"/>
            <rFont val="Tahoma"/>
            <family val="2"/>
          </rPr>
          <t>Geovanny Correa:</t>
        </r>
        <r>
          <rPr>
            <sz val="10"/>
            <color rgb="FF000000"/>
            <rFont val="Tahoma"/>
            <family val="2"/>
          </rPr>
          <t xml:space="preserve">
</t>
        </r>
        <r>
          <rPr>
            <sz val="10"/>
            <color rgb="FF000000"/>
            <rFont val="Tahoma"/>
            <family val="2"/>
          </rPr>
          <t>No se incluye en la nómina. Queda como gasto administrartivo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Juan Guillermo Velásquez Mejia</author>
  </authors>
  <commentList>
    <comment ref="B282" authorId="0" shapeId="0" xr:uid="{00000000-0006-0000-0100-000001000000}">
      <text>
        <r>
          <rPr>
            <b/>
            <sz val="9"/>
            <color rgb="FF000000"/>
            <rFont val="Tahoma"/>
            <family val="2"/>
          </rPr>
          <t>Si son más de un producto o servicio, mostrar las filas ocultas para visualizar hasta 5</t>
        </r>
      </text>
    </comment>
    <comment ref="B287" authorId="0" shapeId="0" xr:uid="{00000000-0006-0000-0100-000002000000}">
      <text>
        <r>
          <rPr>
            <b/>
            <sz val="9"/>
            <color rgb="FF000000"/>
            <rFont val="Tahoma"/>
            <family val="2"/>
          </rPr>
          <t>Ingrese el porcentaje en el cual crecerán las unidades a vender cada año (o los servicios a prestar).  Si no es un porcentaje, ingrese en cada referencia o producto las cantidades por año a comercializar.</t>
        </r>
      </text>
    </comment>
    <comment ref="B289" authorId="0" shapeId="0" xr:uid="{00000000-0006-0000-0100-000003000000}">
      <text>
        <r>
          <rPr>
            <b/>
            <sz val="9"/>
            <color indexed="81"/>
            <rFont val="Tahoma"/>
            <family val="2"/>
          </rPr>
          <t>Si los precios se incrementarán en IPC, no modifique las celdas, de lo contrario, ingrese el porcentaje de incremento de precios o el precio fijo para cada producto o servicio</t>
        </r>
      </text>
    </comment>
    <comment ref="B1294" authorId="0" shapeId="0" xr:uid="{00000000-0006-0000-0100-000004000000}">
      <text>
        <r>
          <rPr>
            <b/>
            <sz val="9"/>
            <color rgb="FF000000"/>
            <rFont val="Tahoma"/>
            <family val="2"/>
          </rPr>
          <t>Si las estrategias están proyectadas a crecer vía inflación, ingrese solo el primer año, de lo contrario digite el valor en los 5 años.</t>
        </r>
      </text>
    </comment>
    <comment ref="B1317" authorId="0" shapeId="0" xr:uid="{00000000-0006-0000-0100-000005000000}">
      <text>
        <r>
          <rPr>
            <b/>
            <sz val="9"/>
            <color indexed="81"/>
            <rFont val="Tahoma"/>
            <family val="2"/>
          </rPr>
          <t>Si los costos se incrementarán en IPC, no modifique las celdas, de lo contrario, ingrese el porcentaje de incremento de costos o el costo fijo para cada producto o servicio</t>
        </r>
      </text>
    </comment>
    <comment ref="B2321" authorId="0" shapeId="0" xr:uid="{00000000-0006-0000-0100-000006000000}">
      <text>
        <r>
          <rPr>
            <b/>
            <sz val="9"/>
            <color rgb="FF000000"/>
            <rFont val="Tahoma"/>
            <family val="2"/>
          </rPr>
          <t>Si los costos se incrementarán en IPC, no modifique las celdas, de lo contrario, ingrese el porcentaje de incremento de costos o el costo fijo para cada producto o servicio</t>
        </r>
      </text>
    </comment>
    <comment ref="B2342" authorId="0" shapeId="0" xr:uid="{00000000-0006-0000-0100-000007000000}">
      <text>
        <r>
          <rPr>
            <b/>
            <sz val="9"/>
            <color indexed="81"/>
            <rFont val="Tahoma"/>
            <family val="2"/>
          </rPr>
          <t>Si los gastos se incrementarán en IPC, no modifique las celdas, de lo contrario, ingrese el porcentaje de incremento de gastos o el gasto fijo para cada periodo</t>
        </r>
      </text>
    </comment>
    <comment ref="B2465" authorId="0" shapeId="0" xr:uid="{00000000-0006-0000-0100-000008000000}">
      <text>
        <r>
          <rPr>
            <b/>
            <sz val="9"/>
            <color rgb="FF000000"/>
            <rFont val="Tahoma"/>
            <family val="2"/>
          </rPr>
          <t>Si en los años futuros se piensa adquirir activos, digite el valor en el año respectivo y ajuste el modelo para el cuadre del balance general y la depreciación</t>
        </r>
      </text>
    </comment>
    <comment ref="B2489" authorId="0" shapeId="0" xr:uid="{00000000-0006-0000-0100-000009000000}">
      <text>
        <r>
          <rPr>
            <b/>
            <sz val="9"/>
            <color indexed="81"/>
            <rFont val="Tahoma"/>
            <family val="2"/>
          </rPr>
          <t>Si los salarios se incrementarán en IPC, no modifique las celdas, de lo contrario, ingrese el porcentaje de incremento de salarios o el salario fijo para cada año</t>
        </r>
      </text>
    </comment>
  </commentList>
</comments>
</file>

<file path=xl/sharedStrings.xml><?xml version="1.0" encoding="utf-8"?>
<sst xmlns="http://schemas.openxmlformats.org/spreadsheetml/2006/main" count="1726" uniqueCount="562">
  <si>
    <t>Concepto</t>
  </si>
  <si>
    <t>Gastos operativos</t>
  </si>
  <si>
    <t>Maquinaria y equipo</t>
  </si>
  <si>
    <t>Inventarios</t>
  </si>
  <si>
    <t>Recursos propios</t>
  </si>
  <si>
    <t>Crédito con terceros</t>
  </si>
  <si>
    <t>Vida útil años</t>
  </si>
  <si>
    <t>PLAN DE AMORTIZACIÓN</t>
  </si>
  <si>
    <t>PLAZO</t>
  </si>
  <si>
    <t>TASA</t>
  </si>
  <si>
    <t>CUOTA</t>
  </si>
  <si>
    <t>VALOR PRESTAMO</t>
  </si>
  <si>
    <t>CUOTA MES</t>
  </si>
  <si>
    <t>INICIAL</t>
  </si>
  <si>
    <t>INTERES</t>
  </si>
  <si>
    <t>CAPITAL</t>
  </si>
  <si>
    <t>SALDO</t>
  </si>
  <si>
    <t>Gastos financieros</t>
  </si>
  <si>
    <t>INGRESOS</t>
  </si>
  <si>
    <t>TOTAL INGRESOS</t>
  </si>
  <si>
    <t>TOTAL INGRESOS OPERATIVOS</t>
  </si>
  <si>
    <t>EGRESOS</t>
  </si>
  <si>
    <t>Costos</t>
  </si>
  <si>
    <t>TOTAL COSTOS</t>
  </si>
  <si>
    <t>TOTAL EGRESOS</t>
  </si>
  <si>
    <t>TOTAL GASTOS OPERATIVOS</t>
  </si>
  <si>
    <t>INVERSIÓN ACTIVOS</t>
  </si>
  <si>
    <t>Utilidad neta</t>
  </si>
  <si>
    <t>Impuestos</t>
  </si>
  <si>
    <t>Utilidad Bruta</t>
  </si>
  <si>
    <t>Tasa de impuestos</t>
  </si>
  <si>
    <t>Dividendos</t>
  </si>
  <si>
    <t>TOTAL INVERSIÓN INICIAL</t>
  </si>
  <si>
    <t>Depreciación
y amortización</t>
  </si>
  <si>
    <t>Años de 
vida útil</t>
  </si>
  <si>
    <t>Valor total
del activo</t>
  </si>
  <si>
    <t>TOTALES</t>
  </si>
  <si>
    <t>INVERSIÓN CAPITAL DE TRABAJO</t>
  </si>
  <si>
    <t>Ventas</t>
  </si>
  <si>
    <t xml:space="preserve">Utilidad antes impuestos e intereses </t>
  </si>
  <si>
    <t>Utilidad antes de impuestos</t>
  </si>
  <si>
    <t>Activos corrientes</t>
  </si>
  <si>
    <t>Disponible</t>
  </si>
  <si>
    <t>Total activo corriente</t>
  </si>
  <si>
    <t>Activos de largo plazo</t>
  </si>
  <si>
    <t>Otros activos</t>
  </si>
  <si>
    <t>Total activos no corrientes</t>
  </si>
  <si>
    <t>Total activos</t>
  </si>
  <si>
    <t>Pasivos corrientes</t>
  </si>
  <si>
    <t>Impuesto por pagar</t>
  </si>
  <si>
    <t>Total pasivos corrientes</t>
  </si>
  <si>
    <t>Pasivos no corrientes</t>
  </si>
  <si>
    <t>Total pasivos no corrientes</t>
  </si>
  <si>
    <t>Total pasivos</t>
  </si>
  <si>
    <t>Patrimonio</t>
  </si>
  <si>
    <t>Capital</t>
  </si>
  <si>
    <t>Reserva Legal</t>
  </si>
  <si>
    <t>Utilidades retenidas</t>
  </si>
  <si>
    <t>Utilidad del periodo</t>
  </si>
  <si>
    <t>Total patrimonio</t>
  </si>
  <si>
    <t>Total pasivo y patrimonio</t>
  </si>
  <si>
    <t>BALANCE GENERAL</t>
  </si>
  <si>
    <t>Inversiones temporales</t>
  </si>
  <si>
    <t>Deudores (cuentas por cobrar)</t>
  </si>
  <si>
    <t>Proveedores</t>
  </si>
  <si>
    <t>Obligaciones financieras no corrientes</t>
  </si>
  <si>
    <t>Obligaciones financieras corrientes</t>
  </si>
  <si>
    <t>Diferencia en balance</t>
  </si>
  <si>
    <t>SALDO INICIAL</t>
  </si>
  <si>
    <t>FLUJO DE EFECTIVO</t>
  </si>
  <si>
    <t>FUENTES DE EFECTIVO:</t>
  </si>
  <si>
    <t>USOS DE EFECTIVO</t>
  </si>
  <si>
    <t>Ventas de contado</t>
  </si>
  <si>
    <t>Adquisición de préstamos</t>
  </si>
  <si>
    <t>Aportes de capital</t>
  </si>
  <si>
    <t>Venta de activos fijos</t>
  </si>
  <si>
    <t>Recuperación de cartera</t>
  </si>
  <si>
    <t>Pago de proveedores</t>
  </si>
  <si>
    <t>Servicio de la deuda</t>
  </si>
  <si>
    <t>Depreciación y amortización ( - )</t>
  </si>
  <si>
    <t>TOTAL USOS</t>
  </si>
  <si>
    <t>TOTAL FUENTES</t>
  </si>
  <si>
    <t>EXCEDENTE O DÉFICIT EFECTIVO</t>
  </si>
  <si>
    <t>SALDO FINAL DE EFECTIVO</t>
  </si>
  <si>
    <t>Días de proveedores</t>
  </si>
  <si>
    <t>Cuentas por cobrar</t>
  </si>
  <si>
    <t>Inventario mercancías</t>
  </si>
  <si>
    <t>Compras de contado</t>
  </si>
  <si>
    <t>FLUJO DE CAJA DEL PROYECTO</t>
  </si>
  <si>
    <t>Utilidad operativa</t>
  </si>
  <si>
    <t>Depreciación y amortización</t>
  </si>
  <si>
    <t>Flujo de caja bruto operativo</t>
  </si>
  <si>
    <t>Impuesto de renta operativo</t>
  </si>
  <si>
    <t>Utilidad operativa despues de impuestos</t>
  </si>
  <si>
    <t>Beneficio fiscal financiero</t>
  </si>
  <si>
    <t>TIR DEL INVERSIONISTA</t>
  </si>
  <si>
    <t>VPN</t>
  </si>
  <si>
    <t>FORMULA DE CALCULO</t>
  </si>
  <si>
    <t xml:space="preserve">RAZON CORRIENTE </t>
  </si>
  <si>
    <t>ACTIVO CORRIENTE</t>
  </si>
  <si>
    <t>PASIVO CORRIENTE</t>
  </si>
  <si>
    <t>SOLIDEZ</t>
  </si>
  <si>
    <t>PASIVO TOTAL</t>
  </si>
  <si>
    <t>CAPITAL DE TRABAJO</t>
  </si>
  <si>
    <t>ACTIVO CORRIENTE - PASIVO CTE</t>
  </si>
  <si>
    <t>KTNO</t>
  </si>
  <si>
    <t>C X C + Inventarios - C x P</t>
  </si>
  <si>
    <t>PKT</t>
  </si>
  <si>
    <t>KTNO / INGRESOS</t>
  </si>
  <si>
    <t>INDICE DE ENDEUDAMIENTO</t>
  </si>
  <si>
    <t>ACTIVO TOTAL</t>
  </si>
  <si>
    <t xml:space="preserve">ENDEUDAMIENTO A CORTO PLAZO </t>
  </si>
  <si>
    <t>PASIVO TOTAL (o Activo Total)</t>
  </si>
  <si>
    <t>PATRIMONIO A PASIVOS</t>
  </si>
  <si>
    <t>PATRIMONIO</t>
  </si>
  <si>
    <t>ROTACIÓN DE INVENTARIOS</t>
  </si>
  <si>
    <t>COSTO DE MERCANCIA VENDIDA</t>
  </si>
  <si>
    <t>PROMEDIO INVENTARIOS</t>
  </si>
  <si>
    <t>ROTACION DE INVENTARIO EN DÍAS</t>
  </si>
  <si>
    <t>DIAS</t>
  </si>
  <si>
    <t>ROTACION INVENTARIO</t>
  </si>
  <si>
    <t>ROTACIÓN DE CARTERA EN VECES</t>
  </si>
  <si>
    <t>VENTAS</t>
  </si>
  <si>
    <t>PROMEDIO CUENTAS POR COBRAR</t>
  </si>
  <si>
    <t>ROTACIÓN DE CARTERA EN DIAS</t>
  </si>
  <si>
    <t>% DE ROTACIÓN DE CARTERA</t>
  </si>
  <si>
    <t>ROTACION DE CUENTAS POR PAGAR</t>
  </si>
  <si>
    <t>COMPRAS A CREDITO</t>
  </si>
  <si>
    <t>PROMEDIO CUENTAS POR PAGAR</t>
  </si>
  <si>
    <t>DIAS INVENTARIO + DIAS CARTERA</t>
  </si>
  <si>
    <t xml:space="preserve"> - DIAS PROVEEDORES</t>
  </si>
  <si>
    <t>MARGEN BRUTO</t>
  </si>
  <si>
    <t>RESULTADO BRUTO</t>
  </si>
  <si>
    <t xml:space="preserve">MARGEN OPERACIONAL </t>
  </si>
  <si>
    <t>RESULTADO OPERACIONAL</t>
  </si>
  <si>
    <t>MARGEN NETO DE UTILIDAD</t>
  </si>
  <si>
    <t>RESULTADO DEL EJERCICIO</t>
  </si>
  <si>
    <t>RENDIMIENTO DEL PATRIMONIO</t>
  </si>
  <si>
    <t xml:space="preserve">PATRIMONIO </t>
  </si>
  <si>
    <t>RENDIMIENTO DEL ACTIVO</t>
  </si>
  <si>
    <t>ROA (RENDIMIENTO ACTIVO)</t>
  </si>
  <si>
    <t>UAII</t>
  </si>
  <si>
    <t>ACTIVOS NETOS OPERATIVOS</t>
  </si>
  <si>
    <t>ROI (RENDIMIENTO PATRIMONIO)</t>
  </si>
  <si>
    <t>UAI</t>
  </si>
  <si>
    <t>MARGEN EBITDA</t>
  </si>
  <si>
    <t>EBITDA</t>
  </si>
  <si>
    <t>PALANCA DE CRECIMIENTO</t>
  </si>
  <si>
    <t>RAN</t>
  </si>
  <si>
    <t>UODI</t>
  </si>
  <si>
    <t>ACTIVOS OPERACIÓN</t>
  </si>
  <si>
    <t>EVA</t>
  </si>
  <si>
    <t>UODI - ACTIVOS x CK</t>
  </si>
  <si>
    <t>ACTIVOS x (RAN - CK)</t>
  </si>
  <si>
    <t>Tasa</t>
  </si>
  <si>
    <t>Participación</t>
  </si>
  <si>
    <t>Costo promedio ponderado</t>
  </si>
  <si>
    <t>LIQUIDEZ</t>
  </si>
  <si>
    <t>ENDEUDAMIENTO</t>
  </si>
  <si>
    <t>ACTIVIDAD</t>
  </si>
  <si>
    <t>PUNTO DE EQUILIBRIO -  PRIMER AÑO</t>
  </si>
  <si>
    <t>COSTOS FIJOS:</t>
  </si>
  <si>
    <t>TOTAL COSTOS FIJOS</t>
  </si>
  <si>
    <t>COSTOS VARIABLES</t>
  </si>
  <si>
    <t>TOTAL COSTOS VARIABLES</t>
  </si>
  <si>
    <t>PRECIO DE VENTA</t>
  </si>
  <si>
    <t>PRECIO DE VENTA UNITARIO</t>
  </si>
  <si>
    <t>PUNTO DE EQUILIBRIO</t>
  </si>
  <si>
    <t>ELABORADO POR:</t>
  </si>
  <si>
    <t>Costos variables</t>
  </si>
  <si>
    <t>Costos fijos</t>
  </si>
  <si>
    <t>TOTAL INVERSIÓN</t>
  </si>
  <si>
    <t>Equipo de computación</t>
  </si>
  <si>
    <t>Costos operativos</t>
  </si>
  <si>
    <t>EN UNIDADES (Costos fijos / pvu - cvu) - ANUAL</t>
  </si>
  <si>
    <t>EN UNIDADES (Costos fijos / pvu - cvu) - MENSUAL</t>
  </si>
  <si>
    <t>EN PESOS (Costos fijos / 1 - MCU) - ANUAL</t>
  </si>
  <si>
    <t>EN PESOS (Costos fijos / 1 - MCU) - MENSUAL</t>
  </si>
  <si>
    <t>COSTO PROMEDIO PONDERADO</t>
  </si>
  <si>
    <t>1.  INFORMACIÓN DEL PRODUCTO O SERVICIO</t>
  </si>
  <si>
    <t>1.  INFORMACIÓN DE VARIABLES ECONÓMICAS</t>
  </si>
  <si>
    <t xml:space="preserve">IPC PROYECTADO </t>
  </si>
  <si>
    <t>TASA DE INTERÉS PROYECTADA</t>
  </si>
  <si>
    <t>PIB PROYECTADO</t>
  </si>
  <si>
    <t>AÑO 1</t>
  </si>
  <si>
    <t>AÑO 2</t>
  </si>
  <si>
    <t>AÑO 3</t>
  </si>
  <si>
    <t>AÑO 4</t>
  </si>
  <si>
    <t>AÑO 5</t>
  </si>
  <si>
    <t>2.  INFORMACIÓN PLAN DE MERCADEO</t>
  </si>
  <si>
    <t>Cantidades</t>
  </si>
  <si>
    <t>Precio unitario</t>
  </si>
  <si>
    <t>TOTAL INGRESOS PROYECTADOS</t>
  </si>
  <si>
    <t>INGRESOS OPERATIVOS (Producto o servicio)</t>
  </si>
  <si>
    <t xml:space="preserve">ESTRATEGIAS DE MERCADEO </t>
  </si>
  <si>
    <t>TOTAL COSTOS ESTRATEGIAS</t>
  </si>
  <si>
    <t>FACTOR INCREMENTO PRECIOS</t>
  </si>
  <si>
    <t>FACTOR CRECIMIENTO UNIDADES</t>
  </si>
  <si>
    <t>3.  INFORMACIÓN PLAN OPERATIVO</t>
  </si>
  <si>
    <t>Costo unitario</t>
  </si>
  <si>
    <t>FACTOR INCREMENTO COSTOS FIJOS</t>
  </si>
  <si>
    <t>Valor mes</t>
  </si>
  <si>
    <t>COSTOS FIJOS</t>
  </si>
  <si>
    <t>GASTOS OPERATIVOS</t>
  </si>
  <si>
    <t>FACTOR INCREMENTO GASTOS OPER.</t>
  </si>
  <si>
    <t>ACTIVOS FIJOS</t>
  </si>
  <si>
    <t>MUEBLES, ENSERES Y EQ. OFICINA</t>
  </si>
  <si>
    <t>Dep. Anual</t>
  </si>
  <si>
    <t>Vr. Salvamento</t>
  </si>
  <si>
    <t>MAQUINARIA Y EQUIPO</t>
  </si>
  <si>
    <t>VEHICULOS</t>
  </si>
  <si>
    <t>TERRENOS</t>
  </si>
  <si>
    <t>EDIFICACIONES</t>
  </si>
  <si>
    <t>EQUIPO DE COMPUTO</t>
  </si>
  <si>
    <t>Amortizacion</t>
  </si>
  <si>
    <t>INVERSIÓN EN ACTIVOS FIJOS</t>
  </si>
  <si>
    <t>Total activos fijos invertidos</t>
  </si>
  <si>
    <t>TOTAL DEPRECIACIÓN</t>
  </si>
  <si>
    <t>TOTAL AMORTIZACIÓN</t>
  </si>
  <si>
    <t>OTROS EGRESOS</t>
  </si>
  <si>
    <t>IMPUESTO DE INDUSTRIA Y COMERCIO</t>
  </si>
  <si>
    <t>IMPUESTO TRANSACCION FINANCIERA</t>
  </si>
  <si>
    <t>4.  PLAN ADMINISTRATIVO</t>
  </si>
  <si>
    <t>SALARIOS</t>
  </si>
  <si>
    <t>FACTOR INCREMENTO SALARIOS</t>
  </si>
  <si>
    <t>TOTAL NOMINA</t>
  </si>
  <si>
    <t>SUBTOTAL GASTOS OPERATIVOS</t>
  </si>
  <si>
    <t>Gasto por depreciación</t>
  </si>
  <si>
    <t>Gasto por amortización</t>
  </si>
  <si>
    <t>Gasto por impuestos</t>
  </si>
  <si>
    <t>Gasto por salarios</t>
  </si>
  <si>
    <t xml:space="preserve">5.  OTRA INFORMACIÓN FINANCIERA </t>
  </si>
  <si>
    <t>Meses de capital de trabajo al inicio</t>
  </si>
  <si>
    <t>Días de existencia de inventarios</t>
  </si>
  <si>
    <t>TOTAL CAPITAL DE TRABAJO</t>
  </si>
  <si>
    <t>FINANCIACIÓN</t>
  </si>
  <si>
    <t>TMRR</t>
  </si>
  <si>
    <t>Vr. Cuota mes</t>
  </si>
  <si>
    <t>Tasa de interés proyectada crédito</t>
  </si>
  <si>
    <t>Plazo del crédito en meses</t>
  </si>
  <si>
    <t>Dias de cartera</t>
  </si>
  <si>
    <t>Dias de inventarios</t>
  </si>
  <si>
    <t>Saldo mínimo en caja</t>
  </si>
  <si>
    <t>Tasa de interés esperada inversión</t>
  </si>
  <si>
    <t>Ingresos financieros</t>
  </si>
  <si>
    <t>Análisis vertical año 1</t>
  </si>
  <si>
    <t>Análisis horizontal ingresos</t>
  </si>
  <si>
    <t>TOTAL GASTOS</t>
  </si>
  <si>
    <t>MUEBLES Y ENSERES Y EQUIPO DE OFICINA</t>
  </si>
  <si>
    <t>SUBTOTAL</t>
  </si>
  <si>
    <t>Muebles y enseres</t>
  </si>
  <si>
    <t>Vehículos</t>
  </si>
  <si>
    <t>Terrenos</t>
  </si>
  <si>
    <t xml:space="preserve">Edificaciones </t>
  </si>
  <si>
    <t>Amortización acumulada</t>
  </si>
  <si>
    <t>Depreciación acumulada</t>
  </si>
  <si>
    <t>Inversión en activos fijos e inventarios</t>
  </si>
  <si>
    <t xml:space="preserve">Intereses </t>
  </si>
  <si>
    <t>TIR DEL PROYECTO</t>
  </si>
  <si>
    <t>VPN DEL PROYECTO</t>
  </si>
  <si>
    <t>WACC DEL PROYECTO</t>
  </si>
  <si>
    <t>COSTO PROMEDIO PONDERADO DE LOS RECURSOS (WACC)</t>
  </si>
  <si>
    <t>CP</t>
  </si>
  <si>
    <t>Costo variable promedio</t>
  </si>
  <si>
    <t>Precio de venta promedio</t>
  </si>
  <si>
    <t>Gastos administrativos</t>
  </si>
  <si>
    <t>CPP Proveedor</t>
  </si>
  <si>
    <t>CPP Otro pasivo</t>
  </si>
  <si>
    <t>PRUEBA ACIDA</t>
  </si>
  <si>
    <t>Aplica para empresas con inventarios</t>
  </si>
  <si>
    <t>ACTIVO CORRIENTE - INVENTARIOS</t>
  </si>
  <si>
    <t>INDICADORES FINANCIEROS DE LIQUIDEZ Y ACTIVIDAD</t>
  </si>
  <si>
    <t>CICLO DE CAJA NETO</t>
  </si>
  <si>
    <t>Dias inventario</t>
  </si>
  <si>
    <t>Dias cartera</t>
  </si>
  <si>
    <t>Dias proveedores</t>
  </si>
  <si>
    <t>ROTACION PROVEEDORES</t>
  </si>
  <si>
    <t>Deuda total</t>
  </si>
  <si>
    <t>Deuda corto plazo</t>
  </si>
  <si>
    <t>INDICADORES FINANCIEROS DE ENDEUDAMIENTO</t>
  </si>
  <si>
    <t>INDICADORES DE RENTABILIDAD</t>
  </si>
  <si>
    <t>Margen operativo</t>
  </si>
  <si>
    <t>Margen neto</t>
  </si>
  <si>
    <t>Rend. Patrimonio</t>
  </si>
  <si>
    <t>Rend. Activo total</t>
  </si>
  <si>
    <t>INDICADORES DE VALOR</t>
  </si>
  <si>
    <t>INDICADORES DE GENERACIÓN DE VALOR</t>
  </si>
  <si>
    <t>% EVA</t>
  </si>
  <si>
    <t>EVA / VENTAS</t>
  </si>
  <si>
    <t>Margen Ebitda</t>
  </si>
  <si>
    <t>CPPC</t>
  </si>
  <si>
    <t>Capital de trabajo</t>
  </si>
  <si>
    <t>Rendimientos financieros</t>
  </si>
  <si>
    <t>Año 2</t>
  </si>
  <si>
    <t>Año 3</t>
  </si>
  <si>
    <t>Año 4</t>
  </si>
  <si>
    <t>Año 5</t>
  </si>
  <si>
    <t>Análisis horizontal egresos</t>
  </si>
  <si>
    <t>MODELO DE PROYECCIONES Y EVALUACION DE PROYECTO</t>
  </si>
  <si>
    <t>VALOR</t>
  </si>
  <si>
    <t>NOMBRE DEL PROYECTO</t>
  </si>
  <si>
    <t>DILIGENCIAMIENTO DEL MODELO</t>
  </si>
  <si>
    <t>1.  INTEGRANTES</t>
  </si>
  <si>
    <t>2.  Años de proyección</t>
  </si>
  <si>
    <t>Ingrese el primer año o año base para las proyecciones financieras (por ejemplo 2010)</t>
  </si>
  <si>
    <t>Año base</t>
  </si>
  <si>
    <t>En el análisis del entorno realizado en el proyecto, se proyectaron algunas variables económicas como IPC, PIB,</t>
  </si>
  <si>
    <t>Tasas de cambio, entre otras.  Ingrese a continuación las variables macroeconómicas que proyectó en su trabajo</t>
  </si>
  <si>
    <t>IPC</t>
  </si>
  <si>
    <t>Tasa de interés</t>
  </si>
  <si>
    <t>PIB</t>
  </si>
  <si>
    <t xml:space="preserve">Año </t>
  </si>
  <si>
    <t>3.  Análisis del entorno</t>
  </si>
  <si>
    <t>Re / Devaluación</t>
  </si>
  <si>
    <t>DEVALUACIÓN PROYECTADA</t>
  </si>
  <si>
    <t>4.  Análisis de mercadeo</t>
  </si>
  <si>
    <t>En el plan de mercadeo desde el punto de vista financiero se deben tener las cantidades y precios del primer año</t>
  </si>
  <si>
    <t>por cada producto o servicio, los factores de crecimiento (con base en indicador o estrategia) y el costo de cada</t>
  </si>
  <si>
    <t>una de las estrategias de mercadeo.</t>
  </si>
  <si>
    <t>CANT. PRODUCTOS O SERVICIOS</t>
  </si>
  <si>
    <t>a.  PIB</t>
  </si>
  <si>
    <t>b.  Estrategia</t>
  </si>
  <si>
    <t>c.  IPC</t>
  </si>
  <si>
    <t xml:space="preserve">El crecimiento en unidades depende de (marque en el recuadro con una X):  </t>
  </si>
  <si>
    <t>En caso de ser mediante estrategias de mercadeo, indique los crecimientos porcentuales de cantidades en cada año</t>
  </si>
  <si>
    <t>Crecim. Cantidades</t>
  </si>
  <si>
    <t xml:space="preserve">El crecimiento en precios depende de (marque en el recuadro con una X):  </t>
  </si>
  <si>
    <t>En caso de ser mediante estrategias de mercadeo, indique los crecimientos porcentuales de precios en cada año</t>
  </si>
  <si>
    <t>Crecim. Precios</t>
  </si>
  <si>
    <t xml:space="preserve">Cantidad </t>
  </si>
  <si>
    <t xml:space="preserve">Precio </t>
  </si>
  <si>
    <t>Nombre las estrategias de mercadeo a realizar en su proyecto y el costo estimado para cada año</t>
  </si>
  <si>
    <t>Estrategia:</t>
  </si>
  <si>
    <t>5.  Plan operativo</t>
  </si>
  <si>
    <t>En el plan operativo, además de los procesos y demás elementos que contempla el protocolo, se deben definir</t>
  </si>
  <si>
    <t>desde el punto de vista financiero los costos variables, costos fijos y las inversiones requeridas en el proyecto</t>
  </si>
  <si>
    <t>Determine el costo variable de cada producto o línea de negocios para el primer año</t>
  </si>
  <si>
    <t xml:space="preserve">Costo variable </t>
  </si>
  <si>
    <t xml:space="preserve">El crecimiento en costos variables depende de (marque en el recuadro con una X):  </t>
  </si>
  <si>
    <t>En caso de ser mediante estrategias de mercadeo, indique los crecimientos porcentuales de costos variables en cada año</t>
  </si>
  <si>
    <t>FACTOR INCR. COSTO VBLE</t>
  </si>
  <si>
    <t>Costos y gastos:</t>
  </si>
  <si>
    <t>Los egresos del proyecto se diferencian entre costos y gastos.  Los costos son todos aquellos egresos que están relacionados</t>
  </si>
  <si>
    <t>directamente con la producción o prestación del servicio, mientras que los gastos son los que están relacionados con la</t>
  </si>
  <si>
    <t xml:space="preserve">parte administrativa y comercial.  </t>
  </si>
  <si>
    <t xml:space="preserve">Detalle los conceptos de costo asociados al proyecto y el valor mensual para el primer año.  </t>
  </si>
  <si>
    <t>No incluya depreciación y gastos financieros que serán proyectados en forma independiente</t>
  </si>
  <si>
    <t>Concepto de costo</t>
  </si>
  <si>
    <t>Detalle los conceptos de gastos administrativos asociados al proyecto y el valor mensual para el primer año</t>
  </si>
  <si>
    <t>Concepto de gasto administrativo</t>
  </si>
  <si>
    <t>El crecimiento en costos y gastos está representado en inflación o en otro porcentaje establecido en el plan operativo</t>
  </si>
  <si>
    <t>a.  Inflación</t>
  </si>
  <si>
    <t>b.  Otro porcentaje</t>
  </si>
  <si>
    <t>En caso de ser otro porcentaje, ingrese manualmente el mismo por cada año</t>
  </si>
  <si>
    <t>Incremento egresos</t>
  </si>
  <si>
    <t>Activos fijos</t>
  </si>
  <si>
    <t>Ingrese cada uno de los activos fijos necesarios al inicio del proyecto, determinando su clasificación en grupo y el valor</t>
  </si>
  <si>
    <t>Valor</t>
  </si>
  <si>
    <t>Nombre del activo</t>
  </si>
  <si>
    <t>Vida útil en años</t>
  </si>
  <si>
    <t>Edificaciones</t>
  </si>
  <si>
    <t>Equipo de computo</t>
  </si>
  <si>
    <t>valor salvamento</t>
  </si>
  <si>
    <t>Ingrese además la vida útil de los activos.  En lo posible que sea el plazo del proyecto para medir si el mismo logra cubrir</t>
  </si>
  <si>
    <t>todos los egresos relacionados con la inversión y la operación.  Si considera valor de salvamento, ingrese el mismo.</t>
  </si>
  <si>
    <t>6.  Plan Administrativo</t>
  </si>
  <si>
    <t>Una vez determinadas las necesidades de personal, la estructura organizacional y las características de la misma, se requiere</t>
  </si>
  <si>
    <t>tener el detalle de los empleados con su asignación salarial y prestaciones sociales.</t>
  </si>
  <si>
    <t>Ingrese el concepto de empleados y el valor mensual incluyendo factor prestacional.  Si son varios empleados con el mismo</t>
  </si>
  <si>
    <t>cargo, ingrese el total mensual de los mismos (por ejemplo 2 operarios a $700.000, ingresa $1.400.000 mensuales con prestaciones)</t>
  </si>
  <si>
    <t>Cargos</t>
  </si>
  <si>
    <t>El incremento en salarios cada año puede estar fundamentado en la inflación o en otro porcentaje.  Marque cual sería</t>
  </si>
  <si>
    <t>7.  Plan financiero</t>
  </si>
  <si>
    <t>Una vez cuantificados los ingresos, costos, gastos, inversión, se requiere información complementaria para elaborar el</t>
  </si>
  <si>
    <t>plan financiero, como son políticas, tasas y otros datos.    Ingrese cada dato teniendo en cuenta las estrategias del proyecto</t>
  </si>
  <si>
    <t xml:space="preserve">  Ingrese los meses de capital de trabajo estimados al inicio del proyecto</t>
  </si>
  <si>
    <t xml:space="preserve">  En caso de tener inventario, ingrese los días de inventario inicial para el proyecto</t>
  </si>
  <si>
    <t>Inventario inicial</t>
  </si>
  <si>
    <t>Disponible inicial</t>
  </si>
  <si>
    <t>Financiación propia</t>
  </si>
  <si>
    <t xml:space="preserve">  Del total de la inversión necesaria, ingrese cuanto se financiará con capital propio</t>
  </si>
  <si>
    <t xml:space="preserve">  el modelo determinará la diferencia como préstamo y realizará el plan de amortización</t>
  </si>
  <si>
    <t>Plazo del crédito</t>
  </si>
  <si>
    <t xml:space="preserve">  Ingrese el plazo del crédito en meses.  No debe ser mayor al período de evaluación</t>
  </si>
  <si>
    <t>Tasa del crédito</t>
  </si>
  <si>
    <t xml:space="preserve">  Ingrese la tasa efectiva anual estimada para el préstamo</t>
  </si>
  <si>
    <t>Tasa inversión</t>
  </si>
  <si>
    <t xml:space="preserve">  Ingrese la tasa estimada de inversión de excedentes de tesorería (ingreso financiero)</t>
  </si>
  <si>
    <t>Tasa impuestos</t>
  </si>
  <si>
    <t xml:space="preserve">  Ingrese la tasa de impuestos estimada para los próximos años</t>
  </si>
  <si>
    <t xml:space="preserve">  Determine la política de días de cartera o recuperación de ventas a crédito</t>
  </si>
  <si>
    <t xml:space="preserve">  Determine la política de días de inventarios en caso de que aplique</t>
  </si>
  <si>
    <t xml:space="preserve">  Determine la política de días de pago a proveedores</t>
  </si>
  <si>
    <t>Saldo mínimo caja</t>
  </si>
  <si>
    <t xml:space="preserve">  Ingrese el valor estimado como saldo mínimo de efectivo para cubrir la operación normal</t>
  </si>
  <si>
    <t>Costo proveedores</t>
  </si>
  <si>
    <t>Costo otros pasivos</t>
  </si>
  <si>
    <t xml:space="preserve">  Ingrese el costo financiero de los proveedores (costo de financiación) si existe</t>
  </si>
  <si>
    <t xml:space="preserve"> </t>
  </si>
  <si>
    <t xml:space="preserve">  Ingrese el costo de financiación de otros pasivos si existe  (sirve para calcular wacc)</t>
  </si>
  <si>
    <t xml:space="preserve">  Ingrese la tasa mínima requerida de retorno para el accionista </t>
  </si>
  <si>
    <t>Software e intangibles</t>
  </si>
  <si>
    <t>Tarifa Ind y Ccio</t>
  </si>
  <si>
    <t>GMF(4 x Mil)</t>
  </si>
  <si>
    <t>servicio</t>
  </si>
  <si>
    <t>Ingrese el nombre de cada producto o</t>
  </si>
  <si>
    <t>Reposición de capital de trabajo</t>
  </si>
  <si>
    <t>Reposición de activos fijos</t>
  </si>
  <si>
    <t>Flujo de caja libre inversionista</t>
  </si>
  <si>
    <t>Gasto por estrategias de mercado</t>
  </si>
  <si>
    <t>X</t>
  </si>
  <si>
    <t>TIR MODIFICADA DEL PROYECTO</t>
  </si>
  <si>
    <t>TIR MODIFICADA DEL INVERSIONISTA</t>
  </si>
  <si>
    <t>ACTIVOS DIFERIDOS(Intangibles, Software)</t>
  </si>
  <si>
    <t xml:space="preserve">  Ingrese la Tarifa de Gravamen de Movimiento Financiero</t>
  </si>
  <si>
    <t xml:space="preserve">  Ingrese la Tarifa de Industria y Comercio para la actividad que desarrolla</t>
  </si>
  <si>
    <t>Año 1</t>
  </si>
  <si>
    <t>Gerente</t>
  </si>
  <si>
    <t>MODELO DE PROYECCIONES FINANCIERAS PARA EMPRESA</t>
  </si>
  <si>
    <t>Diligencie en los siguientes recuadros las personas que conforman el equipo</t>
  </si>
  <si>
    <t>Nombre de la Empresa</t>
  </si>
  <si>
    <t>x</t>
  </si>
  <si>
    <t>Categorias</t>
  </si>
  <si>
    <t>año completo</t>
  </si>
  <si>
    <t>Para cada producto o linea de negocios establecida, determine las cantidades y precios del año 1</t>
  </si>
  <si>
    <t>item</t>
  </si>
  <si>
    <t>Salario minimo</t>
  </si>
  <si>
    <t>Ingrese el número de productos o servicios que tiene el proyecto</t>
  </si>
  <si>
    <t>Vehículo Renting</t>
  </si>
  <si>
    <t>Cafeteria</t>
  </si>
  <si>
    <t>Abogados</t>
  </si>
  <si>
    <t>Gestión Humana - SST</t>
  </si>
  <si>
    <t>Seguros</t>
  </si>
  <si>
    <t>Papeleria - varios</t>
  </si>
  <si>
    <t>Consultoria gerencial</t>
  </si>
  <si>
    <t>Revisora fiscal</t>
  </si>
  <si>
    <t>Servicios públicos</t>
  </si>
  <si>
    <t>Comunicaciones celulares e internet</t>
  </si>
  <si>
    <t>Total</t>
  </si>
  <si>
    <t>ítem</t>
  </si>
  <si>
    <t>Descripción</t>
  </si>
  <si>
    <t>Descripcion 2</t>
  </si>
  <si>
    <t>Descripcion 3</t>
  </si>
  <si>
    <t>Valor de venta</t>
  </si>
  <si>
    <t>Codigo</t>
  </si>
  <si>
    <t>Código</t>
  </si>
  <si>
    <t>Descripcion</t>
  </si>
  <si>
    <t>Desc</t>
  </si>
  <si>
    <t>Gasto de representación .- visita de vendedores -</t>
  </si>
  <si>
    <t>%Utilidad Bruta</t>
  </si>
  <si>
    <t>% Utilidad Neta</t>
  </si>
  <si>
    <t xml:space="preserve">Código </t>
  </si>
  <si>
    <t xml:space="preserve">Costo </t>
  </si>
  <si>
    <t>Jorge Sánchez</t>
  </si>
  <si>
    <t>Precio</t>
  </si>
  <si>
    <t>Intermediación</t>
  </si>
  <si>
    <t>ConectaDos</t>
  </si>
  <si>
    <t>Jorge Moreno</t>
  </si>
  <si>
    <t>Contai - Contabilidad</t>
  </si>
  <si>
    <t>Fuente: Banrepúbica agosto 07 2026</t>
  </si>
  <si>
    <t>Proyecciones Macroeconómicas Clave (2026 - 2030)</t>
  </si>
  <si>
    <t>Indicador Macro económico</t>
  </si>
  <si>
    <t>Crecimiento PIB Real</t>
  </si>
  <si>
    <t>2,6% a 3,0%</t>
  </si>
  <si>
    <t>1,8% a 2,1%</t>
  </si>
  <si>
    <t>Inflación (Cierre Año)</t>
  </si>
  <si>
    <t>5,8% a 6,4%</t>
  </si>
  <si>
    <t>Déficit Fiscal (% del PIB)</t>
  </si>
  <si>
    <t>5,1% a 5,3%</t>
  </si>
  <si>
    <t>Tasa de Desempleo (Promedio)</t>
  </si>
  <si>
    <t>Tasa Cambio (TRM Promedio)</t>
  </si>
  <si>
    <t>Cifras proyectadas por el Ministerio de Hacienda mediante el Plan Financiero y el Marco Fiscal de Mediano Plazo, complementadas con el consenso de analistas como BBVA Research y Corficolombiana. Agosto 7 de 2026</t>
  </si>
  <si>
    <t>Variación TRM</t>
  </si>
  <si>
    <t>Mantenimiento Plataforma</t>
  </si>
  <si>
    <t>Ciberseguridad (MFA, monitoreo y respaldo)</t>
  </si>
  <si>
    <t>(WhatsApp Business/API, chatbot o mesa de ayuda)</t>
  </si>
  <si>
    <t>Renocación tecnológica</t>
  </si>
  <si>
    <t>Capacitación tecnológica</t>
  </si>
  <si>
    <t>Back up de continuidad</t>
  </si>
  <si>
    <t>Habeas Data / seguridad</t>
  </si>
  <si>
    <t>Agendamiento citas</t>
  </si>
  <si>
    <t>Telemedicina</t>
  </si>
  <si>
    <t>Laboratorios</t>
  </si>
  <si>
    <t>Imágenes</t>
  </si>
  <si>
    <t>Medicamentos</t>
  </si>
  <si>
    <t>Salud ocupacional</t>
  </si>
  <si>
    <t>Bienestar</t>
  </si>
  <si>
    <t>Financiación</t>
  </si>
  <si>
    <t>Cantidad 2027</t>
  </si>
  <si>
    <t xml:space="preserve">Mes </t>
  </si>
  <si>
    <t>Arriendo oficina</t>
  </si>
  <si>
    <t>Utiles de Oficina</t>
  </si>
  <si>
    <t>Marketing digital</t>
  </si>
  <si>
    <t>Publicidad comercial</t>
  </si>
  <si>
    <t>Hosting nube</t>
  </si>
  <si>
    <t>Licencias tecnológicas</t>
  </si>
  <si>
    <t>Pasarela de pagos</t>
  </si>
  <si>
    <t>Plataforma CRM</t>
  </si>
  <si>
    <t>Soporte tecnológico</t>
  </si>
  <si>
    <t>Escritorios</t>
  </si>
  <si>
    <t>Sillas ergonómicas</t>
  </si>
  <si>
    <t>Mesa reuniones</t>
  </si>
  <si>
    <t>Archivadores</t>
  </si>
  <si>
    <t>Recepción</t>
  </si>
  <si>
    <t>Firewall</t>
  </si>
  <si>
    <t>Switch</t>
  </si>
  <si>
    <t>Router empresarial</t>
  </si>
  <si>
    <t>NAS Backup</t>
  </si>
  <si>
    <t>UPS</t>
  </si>
  <si>
    <t>Impresora</t>
  </si>
  <si>
    <t>Portátiles</t>
  </si>
  <si>
    <t>Pantallas</t>
  </si>
  <si>
    <t>Microsoft 365</t>
  </si>
  <si>
    <t>HubSpot CRM</t>
  </si>
  <si>
    <t>Power BI</t>
  </si>
  <si>
    <t>Plataforma ConectaDocs</t>
  </si>
  <si>
    <t>Antivirus</t>
  </si>
  <si>
    <t>AWS/Azure</t>
  </si>
  <si>
    <t>Cargo</t>
  </si>
  <si>
    <t>Salario</t>
  </si>
  <si>
    <t>Comisión</t>
  </si>
  <si>
    <t>Gerente General</t>
  </si>
  <si>
    <t>No</t>
  </si>
  <si>
    <t>Director Comercial</t>
  </si>
  <si>
    <t>2% ventas</t>
  </si>
  <si>
    <t>Ejecutivo Comercial (2)</t>
  </si>
  <si>
    <t>Coordinador Operaciones</t>
  </si>
  <si>
    <t>Coordinador Tecnología</t>
  </si>
  <si>
    <t>Servicio al Cliente (2)</t>
  </si>
  <si>
    <t>Bono cumplimiento</t>
  </si>
  <si>
    <t>Auxiliar Administrativo</t>
  </si>
  <si>
    <t>Contador tercerizado</t>
  </si>
  <si>
    <t>Factor prestacional</t>
  </si>
  <si>
    <t>Datos generales base año 2026</t>
  </si>
  <si>
    <t>Ítem</t>
  </si>
  <si>
    <t>%</t>
  </si>
  <si>
    <t>Auxilio de transporte</t>
  </si>
  <si>
    <t>Horas extras</t>
  </si>
  <si>
    <t>Bonificacion</t>
  </si>
  <si>
    <t>Salud</t>
  </si>
  <si>
    <t>Pensión</t>
  </si>
  <si>
    <t>ARL</t>
  </si>
  <si>
    <t>ICBF</t>
  </si>
  <si>
    <t>Prima Servicios</t>
  </si>
  <si>
    <t>Cesantías</t>
  </si>
  <si>
    <t>Intereses Cesantías</t>
  </si>
  <si>
    <t>Vacaciones</t>
  </si>
  <si>
    <t>Caja Compensación</t>
  </si>
  <si>
    <t>Sena</t>
  </si>
  <si>
    <t>Salario mínimo 2026</t>
  </si>
  <si>
    <t>No hay costos adicionales asociados a los Productos o Servicio ofertados</t>
  </si>
  <si>
    <t xml:space="preserve">ESTADO DE RESULTADOS </t>
  </si>
  <si>
    <t>Costos + Gastos</t>
  </si>
  <si>
    <t>Total ingresos Operativos</t>
  </si>
  <si>
    <t>Año</t>
  </si>
  <si>
    <t>Margen Operativo</t>
  </si>
  <si>
    <t>Razón corriente</t>
  </si>
  <si>
    <t>Lectura</t>
  </si>
  <si>
    <t>Adecuada</t>
  </si>
  <si>
    <t>Crítica</t>
  </si>
  <si>
    <t>Pasivo / Activo</t>
  </si>
  <si>
    <t>Patrimonio / Pasivo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</si>
</sst>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42" formatCode="_-&quot;$&quot;\ * #,##0_-;\-&quot;$&quot;\ * #,##0_-;_-&quot;$&quot;\ * &quot;-&quot;_-;_-@_-"/>
    <numFmt numFmtId="41" formatCode="_-* #,##0_-;\-* #,##0_-;_-* &quot;-&quot;_-;_-@_-"/>
    <numFmt numFmtId="164" formatCode="_-* #,##0.00\ _€_-;\-* #,##0.00\ _€_-;_-* &quot;-&quot;??\ _€_-;_-@_-"/>
    <numFmt numFmtId="165" formatCode="_-* #,##0\ _€_-;\-* #,##0\ _€_-;_-* &quot;-&quot;??\ _€_-;_-@_-"/>
    <numFmt numFmtId="166" formatCode="0.000%"/>
    <numFmt numFmtId="167" formatCode="#,##0;[Red]\(#,##0\)"/>
    <numFmt numFmtId="168" formatCode="#,##0.00;[White]\(#,##0.00\)"/>
    <numFmt numFmtId="169" formatCode="#,##0;[White]\(#,##0\)"/>
    <numFmt numFmtId="170" formatCode="0.0%"/>
    <numFmt numFmtId="171" formatCode="0.0000%"/>
    <numFmt numFmtId="172" formatCode="_-* #,##0.0_-;\-* #,##0.0_-;_-* &quot;-&quot;_-;_-@_-"/>
    <numFmt numFmtId="173" formatCode="#,##0.0"/>
    <numFmt numFmtId="174" formatCode="_-* #,##0.0000_-;\-* #,##0.0000_-;_-* &quot;-&quot;_-;_-@_-"/>
    <numFmt numFmtId="175" formatCode="0.000"/>
    <numFmt numFmtId="176" formatCode="_-* #,##0.00_-;\-* #,##0.00_-;_-* &quot;-&quot;_-;_-@_-"/>
    <numFmt numFmtId="181" formatCode="_-* #,##0_-;\-* #,##0_-;_-* &quot;-&quot;??_-;_-@"/>
  </numFmts>
  <fonts count="78" x14ac:knownFonts="1">
    <font>
      <sz val="11"/>
      <color theme="1"/>
      <name val="Calibri"/>
      <family val="2"/>
      <scheme val="minor"/>
    </font>
    <font>
      <sz val="12"/>
      <color theme="1"/>
      <name val="Calibri"/>
      <family val="2"/>
      <scheme val="minor"/>
    </font>
    <font>
      <sz val="10"/>
      <name val="Arial"/>
      <family val="2"/>
    </font>
    <font>
      <b/>
      <sz val="10"/>
      <name val="Arial"/>
      <family val="2"/>
    </font>
    <font>
      <sz val="10"/>
      <color indexed="9"/>
      <name val="Arial"/>
      <family val="2"/>
    </font>
    <font>
      <sz val="11"/>
      <name val="Arial"/>
      <family val="2"/>
    </font>
    <font>
      <b/>
      <sz val="11"/>
      <name val="Arial"/>
      <family val="2"/>
    </font>
    <font>
      <b/>
      <u/>
      <sz val="11"/>
      <name val="Arial"/>
      <family val="2"/>
    </font>
    <font>
      <b/>
      <sz val="14"/>
      <name val="Arial"/>
      <family val="2"/>
    </font>
    <font>
      <sz val="12"/>
      <name val="Arial"/>
      <family val="2"/>
    </font>
    <font>
      <b/>
      <u/>
      <sz val="12"/>
      <name val="Arial"/>
      <family val="2"/>
    </font>
    <font>
      <b/>
      <sz val="12"/>
      <name val="Arial"/>
      <family val="2"/>
    </font>
    <font>
      <b/>
      <sz val="12"/>
      <color indexed="10"/>
      <name val="Arial"/>
      <family val="2"/>
    </font>
    <font>
      <b/>
      <sz val="9"/>
      <color indexed="81"/>
      <name val="Tahoma"/>
      <family val="2"/>
    </font>
    <font>
      <sz val="11"/>
      <color indexed="8"/>
      <name val="Calibri"/>
      <family val="2"/>
    </font>
    <font>
      <b/>
      <sz val="11"/>
      <color indexed="8"/>
      <name val="Calibri"/>
      <family val="2"/>
    </font>
    <font>
      <sz val="11"/>
      <name val="Calibri"/>
      <family val="2"/>
    </font>
    <font>
      <sz val="11"/>
      <color indexed="8"/>
      <name val="Arial"/>
      <family val="2"/>
    </font>
    <font>
      <b/>
      <sz val="11"/>
      <color indexed="8"/>
      <name val="Arial"/>
      <family val="2"/>
    </font>
    <font>
      <sz val="12"/>
      <color indexed="8"/>
      <name val="Arial"/>
      <family val="2"/>
    </font>
    <font>
      <b/>
      <sz val="12"/>
      <color indexed="8"/>
      <name val="Arial"/>
      <family val="2"/>
    </font>
    <font>
      <sz val="11"/>
      <color indexed="9"/>
      <name val="Arial"/>
      <family val="2"/>
    </font>
    <font>
      <sz val="12"/>
      <color indexed="10"/>
      <name val="Arial"/>
      <family val="2"/>
    </font>
    <font>
      <b/>
      <sz val="14"/>
      <color indexed="8"/>
      <name val="Arial"/>
      <family val="2"/>
    </font>
    <font>
      <b/>
      <sz val="18"/>
      <color indexed="8"/>
      <name val="Arial"/>
      <family val="2"/>
    </font>
    <font>
      <b/>
      <sz val="10"/>
      <color indexed="10"/>
      <name val="Arial"/>
      <family val="2"/>
    </font>
    <font>
      <sz val="10"/>
      <color indexed="10"/>
      <name val="Arial"/>
      <family val="2"/>
    </font>
    <font>
      <sz val="11"/>
      <color indexed="9"/>
      <name val="Arial"/>
      <family val="2"/>
    </font>
    <font>
      <sz val="8"/>
      <name val="Calibri"/>
      <family val="2"/>
    </font>
    <font>
      <b/>
      <u/>
      <sz val="11"/>
      <color indexed="8"/>
      <name val="Arial"/>
      <family val="2"/>
    </font>
    <font>
      <sz val="11"/>
      <color theme="1"/>
      <name val="Calibri"/>
      <family val="2"/>
      <scheme val="minor"/>
    </font>
    <font>
      <sz val="11"/>
      <color theme="1"/>
      <name val="Arial"/>
      <family val="2"/>
    </font>
    <font>
      <b/>
      <sz val="10"/>
      <color theme="9"/>
      <name val="Arial"/>
      <family val="2"/>
    </font>
    <font>
      <b/>
      <sz val="11"/>
      <color theme="1"/>
      <name val="Calibri"/>
      <family val="2"/>
      <scheme val="minor"/>
    </font>
    <font>
      <u/>
      <sz val="11"/>
      <color theme="10"/>
      <name val="Calibri"/>
      <family val="2"/>
      <scheme val="minor"/>
    </font>
    <font>
      <u/>
      <sz val="11"/>
      <color theme="11"/>
      <name val="Calibri"/>
      <family val="2"/>
      <scheme val="minor"/>
    </font>
    <font>
      <b/>
      <sz val="11"/>
      <color rgb="FFFF0000"/>
      <name val="Arial"/>
      <family val="2"/>
    </font>
    <font>
      <b/>
      <sz val="11"/>
      <color theme="1"/>
      <name val="Arial"/>
      <family val="2"/>
    </font>
    <font>
      <b/>
      <sz val="9"/>
      <color rgb="FF000000"/>
      <name val="Tahoma"/>
      <family val="2"/>
    </font>
    <font>
      <sz val="11"/>
      <color rgb="FF000000"/>
      <name val="Arial"/>
      <family val="2"/>
    </font>
    <font>
      <b/>
      <sz val="11"/>
      <color rgb="FF000000"/>
      <name val="Arial"/>
      <family val="2"/>
    </font>
    <font>
      <b/>
      <sz val="11"/>
      <color theme="0"/>
      <name val="Arial"/>
      <family val="2"/>
    </font>
    <font>
      <sz val="12"/>
      <color theme="1"/>
      <name val="Arial"/>
      <family val="2"/>
    </font>
    <font>
      <sz val="12"/>
      <name val="Abadi MT Condensed Light"/>
      <family val="2"/>
    </font>
    <font>
      <sz val="12"/>
      <color theme="9" tint="-0.249977111117893"/>
      <name val="Abadi MT Condensed Light"/>
      <family val="2"/>
    </font>
    <font>
      <sz val="12"/>
      <color rgb="FF0C1288"/>
      <name val="Abadi MT Condensed Light"/>
      <family val="2"/>
    </font>
    <font>
      <sz val="11"/>
      <color theme="1"/>
      <name val="Abadi MT Condensed Light"/>
      <family val="2"/>
    </font>
    <font>
      <b/>
      <sz val="14"/>
      <color theme="1"/>
      <name val="Abadi MT Condensed Light"/>
      <family val="2"/>
    </font>
    <font>
      <sz val="14"/>
      <color theme="1"/>
      <name val="Abadi MT Condensed Light"/>
      <family val="2"/>
    </font>
    <font>
      <sz val="14"/>
      <color rgb="FFFFFFFF"/>
      <name val="Abadi MT Condensed Light"/>
      <family val="2"/>
    </font>
    <font>
      <b/>
      <sz val="11"/>
      <color theme="1"/>
      <name val="Abadi MT Condensed Light"/>
      <family val="2"/>
    </font>
    <font>
      <sz val="10"/>
      <color rgb="FF000000"/>
      <name val="Tahoma"/>
      <family val="2"/>
    </font>
    <font>
      <b/>
      <sz val="10"/>
      <color rgb="FF000000"/>
      <name val="Tahoma"/>
      <family val="2"/>
    </font>
    <font>
      <sz val="12"/>
      <color theme="1"/>
      <name val="Abadi MT Condensed Light"/>
      <family val="2"/>
    </font>
    <font>
      <b/>
      <sz val="12"/>
      <color theme="1"/>
      <name val="Abadi MT Condensed Light"/>
      <family val="2"/>
    </font>
    <font>
      <sz val="11"/>
      <color indexed="8"/>
      <name val="Abadi MT Condensed Light"/>
      <family val="2"/>
    </font>
    <font>
      <sz val="12"/>
      <color indexed="8"/>
      <name val="Abadi MT Condensed Light"/>
      <family val="2"/>
    </font>
    <font>
      <b/>
      <sz val="11"/>
      <color indexed="8"/>
      <name val="Abadi MT Condensed Light"/>
      <family val="2"/>
    </font>
    <font>
      <sz val="11"/>
      <color indexed="9"/>
      <name val="Abadi MT Condensed Light"/>
      <family val="2"/>
    </font>
    <font>
      <b/>
      <u/>
      <sz val="11"/>
      <color indexed="8"/>
      <name val="Abadi MT Condensed Light"/>
      <family val="2"/>
    </font>
    <font>
      <b/>
      <sz val="12"/>
      <color indexed="8"/>
      <name val="Abadi MT Condensed Light"/>
      <family val="2"/>
    </font>
    <font>
      <sz val="11"/>
      <color rgb="FF000000"/>
      <name val="Abadi MT Condensed Light"/>
      <family val="2"/>
    </font>
    <font>
      <sz val="11"/>
      <name val="Abadi MT Condensed Light"/>
      <family val="2"/>
    </font>
    <font>
      <sz val="14"/>
      <color rgb="FF000000"/>
      <name val="Abadi MT Condensed Light"/>
      <family val="2"/>
    </font>
    <font>
      <sz val="10"/>
      <color theme="1"/>
      <name val="Abadi MT Condensed Light"/>
      <family val="2"/>
    </font>
    <font>
      <sz val="11"/>
      <color rgb="FFFF0000"/>
      <name val="Abadi MT Condensed Light"/>
      <family val="2"/>
    </font>
    <font>
      <b/>
      <sz val="14"/>
      <color theme="1"/>
      <name val="Calibri (Cuerpo)"/>
    </font>
    <font>
      <sz val="12"/>
      <color theme="1"/>
      <name val="Calibri"/>
      <family val="2"/>
    </font>
    <font>
      <sz val="10"/>
      <color theme="1"/>
      <name val="Arial"/>
      <family val="2"/>
    </font>
    <font>
      <b/>
      <sz val="11"/>
      <color rgb="FFC00000"/>
      <name val="Abadi MT Condensed Light"/>
      <family val="2"/>
    </font>
    <font>
      <sz val="11"/>
      <color theme="0"/>
      <name val="Arial"/>
      <family val="2"/>
    </font>
    <font>
      <sz val="11"/>
      <color indexed="10"/>
      <name val="Arial"/>
      <family val="2"/>
    </font>
    <font>
      <sz val="14"/>
      <color indexed="8"/>
      <name val="Arial"/>
      <family val="2"/>
    </font>
    <font>
      <sz val="14"/>
      <name val="Arial"/>
      <family val="2"/>
    </font>
    <font>
      <b/>
      <sz val="12"/>
      <color rgb="FF000000"/>
      <name val="Abadi MT Condensed Light"/>
      <family val="2"/>
    </font>
    <font>
      <sz val="12"/>
      <color rgb="FF000000"/>
      <name val="Abadi MT Condensed Light"/>
      <family val="2"/>
    </font>
    <font>
      <b/>
      <sz val="12"/>
      <color rgb="FF000000"/>
      <name val="Arial"/>
      <family val="2"/>
    </font>
    <font>
      <sz val="12"/>
      <color rgb="FF000000"/>
      <name val="Arial"/>
      <family val="2"/>
    </font>
  </fonts>
  <fills count="22">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11"/>
        <bgColor indexed="64"/>
      </patternFill>
    </fill>
    <fill>
      <patternFill patternType="solid">
        <fgColor indexed="40"/>
        <bgColor indexed="64"/>
      </patternFill>
    </fill>
    <fill>
      <patternFill patternType="solid">
        <fgColor indexed="8"/>
        <bgColor indexed="64"/>
      </patternFill>
    </fill>
    <fill>
      <patternFill patternType="solid">
        <fgColor indexed="47"/>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rgb="FF000000"/>
      </patternFill>
    </fill>
    <fill>
      <patternFill patternType="solid">
        <fgColor rgb="FF00CCFF"/>
        <bgColor rgb="FF000000"/>
      </patternFill>
    </fill>
    <fill>
      <patternFill patternType="solid">
        <fgColor rgb="FFFFC000"/>
        <bgColor indexed="64"/>
      </patternFill>
    </fill>
    <fill>
      <patternFill patternType="solid">
        <fgColor theme="3" tint="0.79998168889431442"/>
        <bgColor indexed="64"/>
      </patternFill>
    </fill>
    <fill>
      <patternFill patternType="solid">
        <fgColor rgb="FF28D7FF"/>
        <bgColor indexed="64"/>
      </patternFill>
    </fill>
    <fill>
      <patternFill patternType="solid">
        <fgColor rgb="FF92D050"/>
        <bgColor rgb="FF000000"/>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EEF5F7"/>
        <bgColor indexed="64"/>
      </patternFill>
    </fill>
  </fills>
  <borders count="55">
    <border>
      <left/>
      <right/>
      <top/>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double">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
    <xf numFmtId="0" fontId="0" fillId="0" borderId="0"/>
    <xf numFmtId="164" fontId="14" fillId="0" borderId="0" applyFont="0" applyFill="0" applyBorder="0" applyAlignment="0" applyProtection="0"/>
    <xf numFmtId="9" fontId="14" fillId="0" borderId="0" applyFon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41" fontId="30" fillId="0" borderId="0" applyFon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42" fontId="30" fillId="0" borderId="0" applyFont="0" applyFill="0" applyBorder="0" applyAlignment="0" applyProtection="0"/>
    <xf numFmtId="0" fontId="1" fillId="0" borderId="0"/>
    <xf numFmtId="41" fontId="1" fillId="0" borderId="0" applyFont="0" applyFill="0" applyBorder="0" applyAlignment="0" applyProtection="0"/>
    <xf numFmtId="9" fontId="1" fillId="0" borderId="0" applyFont="0" applyFill="0" applyBorder="0" applyAlignment="0" applyProtection="0"/>
  </cellStyleXfs>
  <cellXfs count="703">
    <xf numFmtId="0" fontId="0" fillId="0" borderId="0" xfId="0"/>
    <xf numFmtId="0" fontId="3" fillId="5" borderId="1" xfId="0" applyFont="1" applyFill="1" applyBorder="1" applyAlignment="1">
      <alignment horizontal="left"/>
    </xf>
    <xf numFmtId="3" fontId="3" fillId="5" borderId="12" xfId="0" applyNumberFormat="1" applyFont="1" applyFill="1" applyBorder="1"/>
    <xf numFmtId="1" fontId="3" fillId="8" borderId="1" xfId="0" applyNumberFormat="1" applyFont="1" applyFill="1" applyBorder="1" applyAlignment="1">
      <alignment horizontal="center"/>
    </xf>
    <xf numFmtId="0" fontId="2" fillId="2" borderId="21" xfId="0" applyFont="1" applyFill="1" applyBorder="1" applyAlignment="1">
      <alignment horizontal="left"/>
    </xf>
    <xf numFmtId="3" fontId="2" fillId="2" borderId="22" xfId="0" applyNumberFormat="1" applyFont="1" applyFill="1" applyBorder="1"/>
    <xf numFmtId="0" fontId="3" fillId="2" borderId="21" xfId="0" applyFont="1" applyFill="1" applyBorder="1" applyAlignment="1">
      <alignment horizontal="left"/>
    </xf>
    <xf numFmtId="3" fontId="3" fillId="2" borderId="22" xfId="0" applyNumberFormat="1" applyFont="1" applyFill="1" applyBorder="1"/>
    <xf numFmtId="9" fontId="26" fillId="2" borderId="22" xfId="2" applyFont="1" applyFill="1" applyBorder="1"/>
    <xf numFmtId="3" fontId="31" fillId="9" borderId="1" xfId="0" applyNumberFormat="1" applyFont="1" applyFill="1" applyBorder="1" applyAlignment="1">
      <alignment horizontal="center"/>
    </xf>
    <xf numFmtId="0" fontId="31" fillId="2" borderId="0" xfId="0" applyFont="1" applyFill="1" applyProtection="1">
      <protection hidden="1"/>
    </xf>
    <xf numFmtId="0" fontId="18" fillId="2" borderId="0" xfId="0" applyFont="1" applyFill="1" applyProtection="1">
      <protection hidden="1"/>
    </xf>
    <xf numFmtId="0" fontId="21" fillId="2" borderId="0" xfId="0" applyFont="1" applyFill="1" applyProtection="1">
      <protection hidden="1"/>
    </xf>
    <xf numFmtId="0" fontId="31" fillId="0" borderId="0" xfId="0" applyFont="1" applyProtection="1">
      <protection hidden="1"/>
    </xf>
    <xf numFmtId="0" fontId="31" fillId="2" borderId="0" xfId="0" applyFont="1" applyFill="1" applyAlignment="1" applyProtection="1">
      <alignment horizontal="center"/>
      <protection hidden="1"/>
    </xf>
    <xf numFmtId="3" fontId="31" fillId="2" borderId="0" xfId="0" applyNumberFormat="1" applyFont="1" applyFill="1" applyProtection="1">
      <protection hidden="1"/>
    </xf>
    <xf numFmtId="0" fontId="17" fillId="2" borderId="0" xfId="0" applyFont="1" applyFill="1" applyProtection="1">
      <protection hidden="1"/>
    </xf>
    <xf numFmtId="9" fontId="31" fillId="2" borderId="0" xfId="2" applyFont="1" applyFill="1" applyProtection="1">
      <protection hidden="1"/>
    </xf>
    <xf numFmtId="0" fontId="17" fillId="0" borderId="0" xfId="0" applyFont="1" applyProtection="1">
      <protection hidden="1"/>
    </xf>
    <xf numFmtId="0" fontId="18" fillId="5" borderId="1" xfId="0" applyFont="1" applyFill="1" applyBorder="1" applyAlignment="1" applyProtection="1">
      <alignment horizontal="center"/>
      <protection hidden="1"/>
    </xf>
    <xf numFmtId="0" fontId="18" fillId="2" borderId="1" xfId="0" applyFont="1" applyFill="1" applyBorder="1" applyAlignment="1" applyProtection="1">
      <alignment horizontal="center"/>
      <protection hidden="1"/>
    </xf>
    <xf numFmtId="0" fontId="20" fillId="2" borderId="1" xfId="0" applyFont="1" applyFill="1" applyBorder="1" applyProtection="1">
      <protection hidden="1"/>
    </xf>
    <xf numFmtId="0" fontId="19" fillId="2" borderId="0" xfId="0" applyFont="1" applyFill="1" applyProtection="1">
      <protection hidden="1"/>
    </xf>
    <xf numFmtId="0" fontId="18" fillId="2" borderId="1" xfId="0" applyFont="1" applyFill="1" applyBorder="1" applyProtection="1">
      <protection hidden="1"/>
    </xf>
    <xf numFmtId="0" fontId="18" fillId="2" borderId="0" xfId="0" applyFont="1" applyFill="1" applyAlignment="1" applyProtection="1">
      <alignment horizontal="center"/>
      <protection hidden="1"/>
    </xf>
    <xf numFmtId="0" fontId="18" fillId="5" borderId="1" xfId="0" applyFont="1" applyFill="1" applyBorder="1" applyProtection="1">
      <protection hidden="1"/>
    </xf>
    <xf numFmtId="10" fontId="19" fillId="2" borderId="1" xfId="2" applyNumberFormat="1" applyFont="1" applyFill="1" applyBorder="1" applyAlignment="1" applyProtection="1">
      <alignment horizontal="center"/>
      <protection hidden="1"/>
    </xf>
    <xf numFmtId="0" fontId="18" fillId="5" borderId="17" xfId="0" applyFont="1" applyFill="1" applyBorder="1" applyProtection="1">
      <protection hidden="1"/>
    </xf>
    <xf numFmtId="3" fontId="20" fillId="2" borderId="1" xfId="2" applyNumberFormat="1" applyFont="1" applyFill="1" applyBorder="1" applyAlignment="1" applyProtection="1">
      <alignment horizontal="right"/>
      <protection hidden="1"/>
    </xf>
    <xf numFmtId="3" fontId="20" fillId="2" borderId="0" xfId="2" applyNumberFormat="1" applyFont="1" applyFill="1" applyBorder="1" applyAlignment="1" applyProtection="1">
      <alignment horizontal="right"/>
      <protection hidden="1"/>
    </xf>
    <xf numFmtId="3" fontId="18" fillId="5" borderId="17" xfId="0" applyNumberFormat="1" applyFont="1" applyFill="1" applyBorder="1" applyProtection="1">
      <protection hidden="1"/>
    </xf>
    <xf numFmtId="0" fontId="39" fillId="13" borderId="0" xfId="0" applyFont="1" applyFill="1" applyProtection="1">
      <protection hidden="1"/>
    </xf>
    <xf numFmtId="0" fontId="40" fillId="14" borderId="17" xfId="0" applyFont="1" applyFill="1" applyBorder="1" applyProtection="1">
      <protection hidden="1"/>
    </xf>
    <xf numFmtId="0" fontId="40" fillId="13" borderId="1" xfId="0" applyFont="1" applyFill="1" applyBorder="1" applyProtection="1">
      <protection hidden="1"/>
    </xf>
    <xf numFmtId="0" fontId="40" fillId="13" borderId="32" xfId="0" applyFont="1" applyFill="1" applyBorder="1" applyProtection="1">
      <protection hidden="1"/>
    </xf>
    <xf numFmtId="0" fontId="39" fillId="0" borderId="0" xfId="0" applyFont="1" applyProtection="1">
      <protection hidden="1"/>
    </xf>
    <xf numFmtId="0" fontId="20" fillId="3" borderId="1" xfId="0" applyFont="1" applyFill="1" applyBorder="1" applyProtection="1">
      <protection hidden="1"/>
    </xf>
    <xf numFmtId="0" fontId="17" fillId="3" borderId="1" xfId="0" applyFont="1" applyFill="1" applyBorder="1" applyProtection="1">
      <protection hidden="1"/>
    </xf>
    <xf numFmtId="3" fontId="20" fillId="3" borderId="1" xfId="2" applyNumberFormat="1" applyFont="1" applyFill="1" applyBorder="1" applyAlignment="1" applyProtection="1">
      <alignment horizontal="right"/>
      <protection hidden="1"/>
    </xf>
    <xf numFmtId="2" fontId="18" fillId="2" borderId="0" xfId="0" applyNumberFormat="1" applyFont="1" applyFill="1" applyAlignment="1" applyProtection="1">
      <alignment horizontal="center"/>
      <protection hidden="1"/>
    </xf>
    <xf numFmtId="3" fontId="19" fillId="2" borderId="1" xfId="2" applyNumberFormat="1" applyFont="1" applyFill="1" applyBorder="1" applyAlignment="1" applyProtection="1">
      <alignment horizontal="right"/>
      <protection hidden="1"/>
    </xf>
    <xf numFmtId="0" fontId="37" fillId="5" borderId="17" xfId="0" applyFont="1" applyFill="1" applyBorder="1" applyProtection="1">
      <protection hidden="1"/>
    </xf>
    <xf numFmtId="3" fontId="17" fillId="2" borderId="0" xfId="0" applyNumberFormat="1" applyFont="1" applyFill="1" applyProtection="1">
      <protection hidden="1"/>
    </xf>
    <xf numFmtId="41" fontId="17" fillId="2" borderId="0" xfId="5" applyFont="1" applyFill="1" applyProtection="1">
      <protection hidden="1"/>
    </xf>
    <xf numFmtId="0" fontId="17" fillId="2" borderId="17" xfId="0" applyFont="1" applyFill="1" applyBorder="1" applyAlignment="1" applyProtection="1">
      <alignment horizontal="left"/>
      <protection hidden="1"/>
    </xf>
    <xf numFmtId="0" fontId="17" fillId="2" borderId="17" xfId="0" applyFont="1" applyFill="1" applyBorder="1" applyProtection="1">
      <protection hidden="1"/>
    </xf>
    <xf numFmtId="0" fontId="19" fillId="3" borderId="1" xfId="0" applyFont="1" applyFill="1" applyBorder="1" applyProtection="1">
      <protection hidden="1"/>
    </xf>
    <xf numFmtId="3" fontId="19" fillId="3" borderId="1" xfId="2" applyNumberFormat="1" applyFont="1" applyFill="1" applyBorder="1" applyAlignment="1" applyProtection="1">
      <alignment horizontal="right"/>
      <protection hidden="1"/>
    </xf>
    <xf numFmtId="165" fontId="31" fillId="15" borderId="0" xfId="1" applyNumberFormat="1" applyFont="1" applyFill="1" applyProtection="1">
      <protection hidden="1"/>
    </xf>
    <xf numFmtId="0" fontId="18" fillId="10" borderId="0" xfId="0" applyFont="1" applyFill="1" applyProtection="1">
      <protection hidden="1"/>
    </xf>
    <xf numFmtId="3" fontId="19" fillId="2" borderId="0" xfId="2" applyNumberFormat="1" applyFont="1" applyFill="1" applyBorder="1" applyAlignment="1" applyProtection="1">
      <alignment horizontal="right"/>
      <protection hidden="1"/>
    </xf>
    <xf numFmtId="165" fontId="21" fillId="2" borderId="0" xfId="1" applyNumberFormat="1" applyFont="1" applyFill="1" applyProtection="1">
      <protection hidden="1"/>
    </xf>
    <xf numFmtId="3" fontId="19" fillId="5" borderId="1" xfId="2" applyNumberFormat="1" applyFont="1" applyFill="1" applyBorder="1" applyAlignment="1" applyProtection="1">
      <alignment horizontal="right"/>
      <protection hidden="1"/>
    </xf>
    <xf numFmtId="3" fontId="20" fillId="3" borderId="12" xfId="0" applyNumberFormat="1" applyFont="1" applyFill="1" applyBorder="1" applyProtection="1">
      <protection hidden="1"/>
    </xf>
    <xf numFmtId="0" fontId="17" fillId="5" borderId="1" xfId="0" applyFont="1" applyFill="1" applyBorder="1" applyProtection="1">
      <protection hidden="1"/>
    </xf>
    <xf numFmtId="3" fontId="17" fillId="3" borderId="1" xfId="0" applyNumberFormat="1" applyFont="1" applyFill="1" applyBorder="1" applyProtection="1">
      <protection hidden="1"/>
    </xf>
    <xf numFmtId="166" fontId="17" fillId="2" borderId="1" xfId="2" applyNumberFormat="1" applyFont="1" applyFill="1" applyBorder="1" applyAlignment="1" applyProtection="1">
      <alignment horizontal="center"/>
      <protection hidden="1"/>
    </xf>
    <xf numFmtId="3" fontId="17" fillId="3" borderId="1" xfId="2" applyNumberFormat="1" applyFont="1" applyFill="1" applyBorder="1" applyAlignment="1" applyProtection="1">
      <alignment horizontal="right"/>
      <protection hidden="1"/>
    </xf>
    <xf numFmtId="10" fontId="17" fillId="2" borderId="1" xfId="2" applyNumberFormat="1" applyFont="1" applyFill="1" applyBorder="1" applyAlignment="1" applyProtection="1">
      <alignment horizontal="center"/>
      <protection hidden="1"/>
    </xf>
    <xf numFmtId="3" fontId="20" fillId="3" borderId="1" xfId="0" applyNumberFormat="1" applyFont="1" applyFill="1" applyBorder="1" applyProtection="1">
      <protection hidden="1"/>
    </xf>
    <xf numFmtId="10" fontId="19" fillId="2" borderId="1" xfId="2" applyNumberFormat="1" applyFont="1" applyFill="1" applyBorder="1" applyAlignment="1" applyProtection="1">
      <alignment horizontal="right"/>
      <protection hidden="1"/>
    </xf>
    <xf numFmtId="166" fontId="18" fillId="3" borderId="1" xfId="2" applyNumberFormat="1" applyFont="1" applyFill="1" applyBorder="1" applyProtection="1">
      <protection hidden="1"/>
    </xf>
    <xf numFmtId="3" fontId="18" fillId="3" borderId="1" xfId="0" applyNumberFormat="1" applyFont="1" applyFill="1" applyBorder="1" applyProtection="1">
      <protection hidden="1"/>
    </xf>
    <xf numFmtId="0" fontId="0" fillId="2" borderId="0" xfId="0" applyFill="1" applyProtection="1">
      <protection hidden="1"/>
    </xf>
    <xf numFmtId="0" fontId="4" fillId="2" borderId="0" xfId="0" applyFont="1" applyFill="1" applyAlignment="1" applyProtection="1">
      <alignment horizontal="center"/>
      <protection hidden="1"/>
    </xf>
    <xf numFmtId="3" fontId="4" fillId="2" borderId="0" xfId="0" applyNumberFormat="1" applyFont="1" applyFill="1" applyAlignment="1" applyProtection="1">
      <alignment horizontal="center"/>
      <protection hidden="1"/>
    </xf>
    <xf numFmtId="0" fontId="3" fillId="8" borderId="1" xfId="0" applyFont="1" applyFill="1" applyBorder="1" applyProtection="1">
      <protection hidden="1"/>
    </xf>
    <xf numFmtId="1" fontId="3" fillId="8" borderId="1" xfId="0" applyNumberFormat="1" applyFont="1" applyFill="1" applyBorder="1" applyAlignment="1" applyProtection="1">
      <alignment horizontal="center"/>
      <protection hidden="1"/>
    </xf>
    <xf numFmtId="3" fontId="2" fillId="2" borderId="1" xfId="0" applyNumberFormat="1" applyFont="1" applyFill="1" applyBorder="1" applyProtection="1">
      <protection hidden="1"/>
    </xf>
    <xf numFmtId="3" fontId="3" fillId="8" borderId="1" xfId="0" applyNumberFormat="1" applyFont="1" applyFill="1" applyBorder="1" applyAlignment="1" applyProtection="1">
      <alignment horizontal="right"/>
      <protection hidden="1"/>
    </xf>
    <xf numFmtId="3" fontId="2" fillId="2" borderId="1" xfId="0" applyNumberFormat="1" applyFont="1" applyFill="1" applyBorder="1" applyAlignment="1" applyProtection="1">
      <alignment horizontal="right"/>
      <protection hidden="1"/>
    </xf>
    <xf numFmtId="10" fontId="2" fillId="2" borderId="1" xfId="2" applyNumberFormat="1" applyFont="1" applyFill="1" applyBorder="1" applyAlignment="1" applyProtection="1">
      <alignment horizontal="right"/>
      <protection hidden="1"/>
    </xf>
    <xf numFmtId="0" fontId="2" fillId="2" borderId="1" xfId="0" applyFont="1" applyFill="1" applyBorder="1" applyProtection="1">
      <protection hidden="1"/>
    </xf>
    <xf numFmtId="3" fontId="3" fillId="8" borderId="1" xfId="0" applyNumberFormat="1" applyFont="1" applyFill="1" applyBorder="1" applyProtection="1">
      <protection hidden="1"/>
    </xf>
    <xf numFmtId="3" fontId="0" fillId="2" borderId="0" xfId="0" applyNumberFormat="1" applyFill="1" applyProtection="1">
      <protection hidden="1"/>
    </xf>
    <xf numFmtId="3" fontId="3" fillId="2" borderId="1" xfId="0" applyNumberFormat="1" applyFont="1" applyFill="1" applyBorder="1" applyAlignment="1" applyProtection="1">
      <alignment horizontal="right"/>
      <protection hidden="1"/>
    </xf>
    <xf numFmtId="3" fontId="3" fillId="3" borderId="1" xfId="0" applyNumberFormat="1" applyFont="1" applyFill="1" applyBorder="1" applyAlignment="1" applyProtection="1">
      <alignment horizontal="right"/>
      <protection hidden="1"/>
    </xf>
    <xf numFmtId="3" fontId="2" fillId="3" borderId="1" xfId="0" applyNumberFormat="1" applyFont="1" applyFill="1" applyBorder="1" applyAlignment="1" applyProtection="1">
      <alignment horizontal="right"/>
      <protection hidden="1"/>
    </xf>
    <xf numFmtId="3" fontId="2" fillId="2" borderId="18" xfId="0" applyNumberFormat="1" applyFont="1" applyFill="1" applyBorder="1" applyAlignment="1" applyProtection="1">
      <alignment horizontal="right"/>
      <protection hidden="1"/>
    </xf>
    <xf numFmtId="3" fontId="2" fillId="2" borderId="12" xfId="0" applyNumberFormat="1" applyFont="1" applyFill="1" applyBorder="1" applyAlignment="1" applyProtection="1">
      <alignment horizontal="right"/>
      <protection hidden="1"/>
    </xf>
    <xf numFmtId="3" fontId="2" fillId="2" borderId="1" xfId="0" applyNumberFormat="1" applyFont="1" applyFill="1" applyBorder="1" applyAlignment="1" applyProtection="1">
      <alignment horizontal="left"/>
      <protection hidden="1"/>
    </xf>
    <xf numFmtId="0" fontId="5" fillId="2" borderId="0" xfId="0" applyFont="1" applyFill="1" applyProtection="1">
      <protection hidden="1"/>
    </xf>
    <xf numFmtId="0" fontId="5" fillId="0" borderId="0" xfId="0" applyFont="1" applyProtection="1">
      <protection hidden="1"/>
    </xf>
    <xf numFmtId="0" fontId="3" fillId="3" borderId="1" xfId="0"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6" fillId="2" borderId="0" xfId="0" applyFont="1" applyFill="1" applyAlignment="1" applyProtection="1">
      <alignment horizontal="center"/>
      <protection hidden="1"/>
    </xf>
    <xf numFmtId="167" fontId="5" fillId="2" borderId="0" xfId="0" applyNumberFormat="1" applyFont="1" applyFill="1" applyProtection="1">
      <protection hidden="1"/>
    </xf>
    <xf numFmtId="9" fontId="5" fillId="2" borderId="0" xfId="2" applyFont="1" applyFill="1" applyProtection="1">
      <protection hidden="1"/>
    </xf>
    <xf numFmtId="0" fontId="5" fillId="2" borderId="0" xfId="0" applyFont="1" applyFill="1" applyAlignment="1" applyProtection="1">
      <alignment horizontal="left" indent="1"/>
      <protection hidden="1"/>
    </xf>
    <xf numFmtId="0" fontId="6" fillId="2" borderId="18" xfId="0" applyFont="1" applyFill="1" applyBorder="1" applyProtection="1">
      <protection hidden="1"/>
    </xf>
    <xf numFmtId="167" fontId="6" fillId="2" borderId="18" xfId="0" applyNumberFormat="1" applyFont="1" applyFill="1" applyBorder="1" applyProtection="1">
      <protection hidden="1"/>
    </xf>
    <xf numFmtId="9" fontId="27" fillId="2" borderId="0" xfId="2" applyFont="1" applyFill="1" applyProtection="1">
      <protection hidden="1"/>
    </xf>
    <xf numFmtId="0" fontId="7" fillId="2" borderId="0" xfId="0" applyFont="1" applyFill="1" applyProtection="1">
      <protection hidden="1"/>
    </xf>
    <xf numFmtId="0" fontId="6" fillId="2" borderId="0" xfId="0" applyFont="1" applyFill="1" applyAlignment="1" applyProtection="1">
      <alignment horizontal="left" indent="1"/>
      <protection hidden="1"/>
    </xf>
    <xf numFmtId="0" fontId="6" fillId="3" borderId="11" xfId="0" applyFont="1" applyFill="1" applyBorder="1" applyProtection="1">
      <protection hidden="1"/>
    </xf>
    <xf numFmtId="167" fontId="6" fillId="3" borderId="11" xfId="0" applyNumberFormat="1" applyFont="1" applyFill="1" applyBorder="1" applyProtection="1">
      <protection hidden="1"/>
    </xf>
    <xf numFmtId="0" fontId="6" fillId="4" borderId="11" xfId="0" applyFont="1" applyFill="1" applyBorder="1" applyProtection="1">
      <protection hidden="1"/>
    </xf>
    <xf numFmtId="167" fontId="6" fillId="4" borderId="11" xfId="0" applyNumberFormat="1" applyFont="1" applyFill="1" applyBorder="1" applyProtection="1">
      <protection hidden="1"/>
    </xf>
    <xf numFmtId="0" fontId="27" fillId="2" borderId="0" xfId="0" applyFont="1" applyFill="1" applyProtection="1">
      <protection hidden="1"/>
    </xf>
    <xf numFmtId="168" fontId="21" fillId="2" borderId="0" xfId="0" applyNumberFormat="1" applyFont="1" applyFill="1" applyProtection="1">
      <protection hidden="1"/>
    </xf>
    <xf numFmtId="0" fontId="6" fillId="2" borderId="0" xfId="0" applyFont="1" applyFill="1" applyProtection="1">
      <protection hidden="1"/>
    </xf>
    <xf numFmtId="169" fontId="41" fillId="6" borderId="11" xfId="0" applyNumberFormat="1" applyFont="1" applyFill="1" applyBorder="1" applyProtection="1">
      <protection hidden="1"/>
    </xf>
    <xf numFmtId="169" fontId="6" fillId="6" borderId="11" xfId="0" applyNumberFormat="1" applyFont="1" applyFill="1" applyBorder="1" applyProtection="1">
      <protection hidden="1"/>
    </xf>
    <xf numFmtId="0" fontId="16" fillId="2" borderId="0" xfId="0" applyFont="1" applyFill="1" applyProtection="1">
      <protection hidden="1"/>
    </xf>
    <xf numFmtId="3" fontId="16" fillId="2" borderId="0" xfId="0" applyNumberFormat="1" applyFont="1" applyFill="1" applyProtection="1">
      <protection hidden="1"/>
    </xf>
    <xf numFmtId="0" fontId="3" fillId="8" borderId="7" xfId="0" applyFont="1" applyFill="1" applyBorder="1" applyProtection="1">
      <protection hidden="1"/>
    </xf>
    <xf numFmtId="0" fontId="16" fillId="8" borderId="8" xfId="0" applyFont="1" applyFill="1" applyBorder="1" applyProtection="1">
      <protection hidden="1"/>
    </xf>
    <xf numFmtId="0" fontId="16" fillId="2" borderId="2" xfId="0" applyFont="1" applyFill="1" applyBorder="1" applyProtection="1">
      <protection hidden="1"/>
    </xf>
    <xf numFmtId="3" fontId="16" fillId="2" borderId="3" xfId="0" applyNumberFormat="1" applyFont="1" applyFill="1" applyBorder="1" applyProtection="1">
      <protection hidden="1"/>
    </xf>
    <xf numFmtId="3" fontId="16" fillId="2" borderId="4" xfId="0" applyNumberFormat="1" applyFont="1" applyFill="1" applyBorder="1" applyProtection="1">
      <protection hidden="1"/>
    </xf>
    <xf numFmtId="3" fontId="2" fillId="2" borderId="3" xfId="0" applyNumberFormat="1" applyFont="1" applyFill="1" applyBorder="1" applyProtection="1">
      <protection hidden="1"/>
    </xf>
    <xf numFmtId="3" fontId="16" fillId="2" borderId="6" xfId="0" applyNumberFormat="1" applyFont="1" applyFill="1" applyBorder="1" applyProtection="1">
      <protection hidden="1"/>
    </xf>
    <xf numFmtId="0" fontId="3" fillId="3" borderId="7" xfId="0" applyFont="1" applyFill="1" applyBorder="1" applyProtection="1">
      <protection hidden="1"/>
    </xf>
    <xf numFmtId="0" fontId="16" fillId="3" borderId="8" xfId="0" applyFont="1" applyFill="1" applyBorder="1" applyProtection="1">
      <protection hidden="1"/>
    </xf>
    <xf numFmtId="3" fontId="3" fillId="3" borderId="9" xfId="0" applyNumberFormat="1" applyFont="1" applyFill="1" applyBorder="1" applyProtection="1">
      <protection hidden="1"/>
    </xf>
    <xf numFmtId="3" fontId="32" fillId="3" borderId="7" xfId="0" applyNumberFormat="1" applyFont="1" applyFill="1" applyBorder="1" applyProtection="1">
      <protection hidden="1"/>
    </xf>
    <xf numFmtId="0" fontId="15" fillId="9" borderId="1" xfId="0" applyFont="1" applyFill="1" applyBorder="1" applyProtection="1">
      <protection hidden="1"/>
    </xf>
    <xf numFmtId="10" fontId="15" fillId="9" borderId="1" xfId="0" applyNumberFormat="1" applyFont="1" applyFill="1" applyBorder="1" applyAlignment="1" applyProtection="1">
      <alignment horizontal="center"/>
      <protection hidden="1"/>
    </xf>
    <xf numFmtId="0" fontId="33" fillId="11" borderId="1" xfId="0" applyFont="1" applyFill="1" applyBorder="1" applyProtection="1">
      <protection hidden="1"/>
    </xf>
    <xf numFmtId="10" fontId="33" fillId="11" borderId="1" xfId="0" applyNumberFormat="1" applyFont="1" applyFill="1" applyBorder="1" applyAlignment="1" applyProtection="1">
      <alignment horizontal="center"/>
      <protection hidden="1"/>
    </xf>
    <xf numFmtId="165" fontId="15" fillId="9" borderId="1" xfId="1" applyNumberFormat="1" applyFont="1" applyFill="1" applyBorder="1" applyAlignment="1" applyProtection="1">
      <alignment horizontal="center"/>
      <protection hidden="1"/>
    </xf>
    <xf numFmtId="0" fontId="16" fillId="2" borderId="23" xfId="0" applyFont="1" applyFill="1" applyBorder="1" applyProtection="1">
      <protection hidden="1"/>
    </xf>
    <xf numFmtId="0" fontId="16" fillId="2" borderId="24" xfId="0" applyFont="1" applyFill="1" applyBorder="1" applyProtection="1">
      <protection hidden="1"/>
    </xf>
    <xf numFmtId="3" fontId="16" fillId="2" borderId="5" xfId="0" applyNumberFormat="1" applyFont="1" applyFill="1" applyBorder="1" applyProtection="1">
      <protection hidden="1"/>
    </xf>
    <xf numFmtId="3" fontId="16" fillId="2" borderId="25" xfId="0" applyNumberFormat="1" applyFont="1" applyFill="1" applyBorder="1" applyProtection="1">
      <protection hidden="1"/>
    </xf>
    <xf numFmtId="0" fontId="16" fillId="2" borderId="27" xfId="0" applyFont="1" applyFill="1" applyBorder="1" applyProtection="1">
      <protection hidden="1"/>
    </xf>
    <xf numFmtId="0" fontId="16" fillId="2" borderId="28" xfId="0" applyFont="1" applyFill="1" applyBorder="1" applyProtection="1">
      <protection hidden="1"/>
    </xf>
    <xf numFmtId="3" fontId="16" fillId="2" borderId="29" xfId="0" applyNumberFormat="1" applyFont="1" applyFill="1" applyBorder="1" applyProtection="1">
      <protection hidden="1"/>
    </xf>
    <xf numFmtId="10" fontId="15" fillId="9" borderId="1" xfId="2" applyNumberFormat="1" applyFont="1" applyFill="1" applyBorder="1" applyAlignment="1" applyProtection="1">
      <alignment horizontal="center"/>
      <protection hidden="1"/>
    </xf>
    <xf numFmtId="0" fontId="9" fillId="2" borderId="0" xfId="0" applyFont="1" applyFill="1" applyProtection="1">
      <protection hidden="1"/>
    </xf>
    <xf numFmtId="3" fontId="9" fillId="2" borderId="0" xfId="0" applyNumberFormat="1" applyFont="1" applyFill="1" applyProtection="1">
      <protection hidden="1"/>
    </xf>
    <xf numFmtId="0" fontId="9" fillId="0" borderId="0" xfId="0" applyFont="1" applyProtection="1">
      <protection hidden="1"/>
    </xf>
    <xf numFmtId="3" fontId="10" fillId="2" borderId="0" xfId="0" applyNumberFormat="1" applyFont="1" applyFill="1" applyAlignment="1" applyProtection="1">
      <alignment horizontal="right"/>
      <protection hidden="1"/>
    </xf>
    <xf numFmtId="0" fontId="9" fillId="2" borderId="23" xfId="0" applyFont="1" applyFill="1" applyBorder="1" applyProtection="1">
      <protection hidden="1"/>
    </xf>
    <xf numFmtId="3" fontId="10" fillId="2" borderId="24" xfId="0" applyNumberFormat="1" applyFont="1" applyFill="1" applyBorder="1" applyAlignment="1" applyProtection="1">
      <alignment horizontal="right"/>
      <protection hidden="1"/>
    </xf>
    <xf numFmtId="0" fontId="9" fillId="2" borderId="24" xfId="0" applyFont="1" applyFill="1" applyBorder="1" applyProtection="1">
      <protection hidden="1"/>
    </xf>
    <xf numFmtId="0" fontId="9" fillId="2" borderId="25" xfId="0" applyFont="1" applyFill="1" applyBorder="1" applyProtection="1">
      <protection hidden="1"/>
    </xf>
    <xf numFmtId="0" fontId="9" fillId="2" borderId="26" xfId="0" applyFont="1" applyFill="1" applyBorder="1" applyProtection="1">
      <protection hidden="1"/>
    </xf>
    <xf numFmtId="3" fontId="9" fillId="2" borderId="1" xfId="0" applyNumberFormat="1" applyFont="1" applyFill="1" applyBorder="1" applyProtection="1">
      <protection hidden="1"/>
    </xf>
    <xf numFmtId="3" fontId="9" fillId="3" borderId="1" xfId="0" applyNumberFormat="1" applyFont="1" applyFill="1" applyBorder="1" applyProtection="1">
      <protection hidden="1"/>
    </xf>
    <xf numFmtId="9" fontId="9" fillId="3" borderId="30" xfId="0" applyNumberFormat="1" applyFont="1" applyFill="1" applyBorder="1" applyProtection="1">
      <protection hidden="1"/>
    </xf>
    <xf numFmtId="0" fontId="2" fillId="2" borderId="0" xfId="0" applyFont="1" applyFill="1" applyProtection="1">
      <protection hidden="1"/>
    </xf>
    <xf numFmtId="10" fontId="9" fillId="3" borderId="30" xfId="0" applyNumberFormat="1" applyFont="1" applyFill="1" applyBorder="1" applyProtection="1">
      <protection hidden="1"/>
    </xf>
    <xf numFmtId="0" fontId="9" fillId="0" borderId="26" xfId="0" applyFont="1" applyBorder="1" applyProtection="1">
      <protection hidden="1"/>
    </xf>
    <xf numFmtId="9" fontId="9" fillId="2" borderId="4" xfId="0" applyNumberFormat="1" applyFont="1" applyFill="1" applyBorder="1" applyProtection="1">
      <protection hidden="1"/>
    </xf>
    <xf numFmtId="9" fontId="22" fillId="2" borderId="4" xfId="0" applyNumberFormat="1" applyFont="1" applyFill="1" applyBorder="1" applyProtection="1">
      <protection hidden="1"/>
    </xf>
    <xf numFmtId="0" fontId="9" fillId="2" borderId="2" xfId="0" applyFont="1" applyFill="1" applyBorder="1" applyProtection="1">
      <protection hidden="1"/>
    </xf>
    <xf numFmtId="0" fontId="9" fillId="2" borderId="4" xfId="0" applyFont="1" applyFill="1" applyBorder="1" applyProtection="1">
      <protection hidden="1"/>
    </xf>
    <xf numFmtId="0" fontId="12" fillId="2" borderId="2" xfId="0" applyFont="1" applyFill="1" applyBorder="1" applyProtection="1">
      <protection hidden="1"/>
    </xf>
    <xf numFmtId="0" fontId="11" fillId="8" borderId="1" xfId="0" applyFont="1" applyFill="1" applyBorder="1" applyAlignment="1" applyProtection="1">
      <alignment horizontal="center"/>
      <protection hidden="1"/>
    </xf>
    <xf numFmtId="0" fontId="11" fillId="2" borderId="0" xfId="0" applyFont="1" applyFill="1" applyAlignment="1" applyProtection="1">
      <alignment horizontal="center"/>
      <protection hidden="1"/>
    </xf>
    <xf numFmtId="9" fontId="9" fillId="2" borderId="0" xfId="0" applyNumberFormat="1" applyFont="1" applyFill="1" applyProtection="1">
      <protection hidden="1"/>
    </xf>
    <xf numFmtId="10" fontId="9" fillId="2" borderId="1" xfId="2" applyNumberFormat="1" applyFont="1" applyFill="1" applyBorder="1" applyProtection="1">
      <protection hidden="1"/>
    </xf>
    <xf numFmtId="10" fontId="9" fillId="2" borderId="0" xfId="2" applyNumberFormat="1" applyFont="1" applyFill="1" applyBorder="1" applyProtection="1">
      <protection hidden="1"/>
    </xf>
    <xf numFmtId="10" fontId="9" fillId="2" borderId="4" xfId="2" applyNumberFormat="1" applyFont="1" applyFill="1" applyBorder="1" applyProtection="1">
      <protection hidden="1"/>
    </xf>
    <xf numFmtId="0" fontId="9" fillId="2" borderId="27" xfId="0" applyFont="1" applyFill="1" applyBorder="1" applyProtection="1">
      <protection hidden="1"/>
    </xf>
    <xf numFmtId="3" fontId="9" fillId="2" borderId="28" xfId="0" applyNumberFormat="1" applyFont="1" applyFill="1" applyBorder="1" applyProtection="1">
      <protection hidden="1"/>
    </xf>
    <xf numFmtId="0" fontId="9" fillId="2" borderId="28" xfId="0" applyFont="1" applyFill="1" applyBorder="1" applyProtection="1">
      <protection hidden="1"/>
    </xf>
    <xf numFmtId="10" fontId="9" fillId="2" borderId="29" xfId="0" applyNumberFormat="1" applyFont="1" applyFill="1" applyBorder="1" applyProtection="1">
      <protection hidden="1"/>
    </xf>
    <xf numFmtId="3" fontId="9" fillId="0" borderId="0" xfId="0" applyNumberFormat="1" applyFont="1" applyProtection="1">
      <protection hidden="1"/>
    </xf>
    <xf numFmtId="0" fontId="3" fillId="3" borderId="18" xfId="0" applyFont="1" applyFill="1" applyBorder="1" applyAlignment="1" applyProtection="1">
      <alignment horizontal="center"/>
      <protection hidden="1"/>
    </xf>
    <xf numFmtId="0" fontId="3" fillId="3" borderId="12" xfId="0" applyFont="1" applyFill="1" applyBorder="1" applyAlignment="1" applyProtection="1">
      <alignment horizontal="center"/>
      <protection hidden="1"/>
    </xf>
    <xf numFmtId="1" fontId="3" fillId="3" borderId="12" xfId="0" applyNumberFormat="1" applyFont="1" applyFill="1" applyBorder="1" applyAlignment="1" applyProtection="1">
      <alignment horizontal="center"/>
      <protection hidden="1"/>
    </xf>
    <xf numFmtId="0" fontId="3" fillId="2" borderId="21" xfId="0" applyFont="1" applyFill="1" applyBorder="1" applyProtection="1">
      <protection hidden="1"/>
    </xf>
    <xf numFmtId="4" fontId="2" fillId="2" borderId="22" xfId="0" applyNumberFormat="1" applyFont="1" applyFill="1" applyBorder="1" applyAlignment="1" applyProtection="1">
      <alignment horizontal="center"/>
      <protection hidden="1"/>
    </xf>
    <xf numFmtId="0" fontId="5" fillId="2" borderId="32" xfId="0" applyFont="1" applyFill="1" applyBorder="1" applyProtection="1">
      <protection hidden="1"/>
    </xf>
    <xf numFmtId="0" fontId="5" fillId="2" borderId="16" xfId="0" applyFont="1" applyFill="1" applyBorder="1" applyProtection="1">
      <protection hidden="1"/>
    </xf>
    <xf numFmtId="0" fontId="5" fillId="2" borderId="16" xfId="0" applyFont="1" applyFill="1" applyBorder="1" applyAlignment="1" applyProtection="1">
      <alignment horizontal="center"/>
      <protection hidden="1"/>
    </xf>
    <xf numFmtId="4" fontId="5" fillId="2" borderId="31" xfId="0" applyNumberFormat="1" applyFont="1" applyFill="1" applyBorder="1" applyAlignment="1" applyProtection="1">
      <alignment horizontal="center"/>
      <protection hidden="1"/>
    </xf>
    <xf numFmtId="3" fontId="5" fillId="2" borderId="31" xfId="0" applyNumberFormat="1" applyFont="1" applyFill="1" applyBorder="1" applyAlignment="1" applyProtection="1">
      <alignment horizontal="center"/>
      <protection hidden="1"/>
    </xf>
    <xf numFmtId="0" fontId="2" fillId="2" borderId="21" xfId="0" applyFont="1" applyFill="1" applyBorder="1" applyProtection="1">
      <protection hidden="1"/>
    </xf>
    <xf numFmtId="0" fontId="3" fillId="2" borderId="32" xfId="0" applyFont="1" applyFill="1" applyBorder="1" applyProtection="1">
      <protection hidden="1"/>
    </xf>
    <xf numFmtId="0" fontId="3" fillId="2" borderId="19" xfId="0" applyFont="1" applyFill="1" applyBorder="1" applyProtection="1">
      <protection hidden="1"/>
    </xf>
    <xf numFmtId="0" fontId="3" fillId="2" borderId="3" xfId="0" applyFont="1" applyFill="1" applyBorder="1" applyProtection="1">
      <protection hidden="1"/>
    </xf>
    <xf numFmtId="4" fontId="2" fillId="2" borderId="3" xfId="0" applyNumberFormat="1" applyFont="1" applyFill="1" applyBorder="1" applyAlignment="1" applyProtection="1">
      <alignment horizontal="center"/>
      <protection hidden="1"/>
    </xf>
    <xf numFmtId="0" fontId="3" fillId="2" borderId="15" xfId="0" applyFont="1" applyFill="1" applyBorder="1" applyProtection="1">
      <protection hidden="1"/>
    </xf>
    <xf numFmtId="3" fontId="2" fillId="2" borderId="22" xfId="0" applyNumberFormat="1" applyFont="1" applyFill="1" applyBorder="1" applyAlignment="1" applyProtection="1">
      <alignment horizontal="center"/>
      <protection hidden="1"/>
    </xf>
    <xf numFmtId="9" fontId="2" fillId="2" borderId="22" xfId="2" applyFont="1" applyFill="1" applyBorder="1" applyAlignment="1" applyProtection="1">
      <alignment horizontal="center"/>
      <protection hidden="1"/>
    </xf>
    <xf numFmtId="0" fontId="3" fillId="2" borderId="0" xfId="0" applyFont="1" applyFill="1" applyProtection="1">
      <protection hidden="1"/>
    </xf>
    <xf numFmtId="10" fontId="2" fillId="2" borderId="22" xfId="2" applyNumberFormat="1" applyFont="1" applyFill="1" applyBorder="1" applyAlignment="1" applyProtection="1">
      <alignment horizontal="center"/>
      <protection hidden="1"/>
    </xf>
    <xf numFmtId="0" fontId="36" fillId="10" borderId="0" xfId="0" applyFont="1" applyFill="1" applyAlignment="1" applyProtection="1">
      <alignment horizontal="center"/>
      <protection hidden="1"/>
    </xf>
    <xf numFmtId="3" fontId="42" fillId="10" borderId="1" xfId="2" applyNumberFormat="1" applyFont="1" applyFill="1" applyBorder="1" applyAlignment="1" applyProtection="1">
      <alignment horizontal="right"/>
      <protection hidden="1"/>
    </xf>
    <xf numFmtId="0" fontId="17" fillId="2" borderId="0" xfId="0" applyFont="1" applyFill="1" applyAlignment="1" applyProtection="1">
      <alignment horizontal="left"/>
      <protection hidden="1"/>
    </xf>
    <xf numFmtId="0" fontId="40" fillId="18" borderId="17" xfId="0" applyFont="1" applyFill="1" applyBorder="1" applyProtection="1">
      <protection hidden="1"/>
    </xf>
    <xf numFmtId="3" fontId="19" fillId="0" borderId="1" xfId="2" applyNumberFormat="1" applyFont="1" applyFill="1" applyBorder="1" applyAlignment="1" applyProtection="1">
      <alignment horizontal="right"/>
      <protection hidden="1"/>
    </xf>
    <xf numFmtId="0" fontId="17" fillId="10" borderId="0" xfId="0" applyFont="1" applyFill="1" applyProtection="1">
      <protection hidden="1"/>
    </xf>
    <xf numFmtId="3" fontId="3" fillId="3" borderId="10" xfId="0" applyNumberFormat="1" applyFont="1" applyFill="1" applyBorder="1" applyProtection="1">
      <protection hidden="1"/>
    </xf>
    <xf numFmtId="0" fontId="3" fillId="2" borderId="2" xfId="0" applyFont="1" applyFill="1" applyBorder="1" applyProtection="1">
      <protection hidden="1"/>
    </xf>
    <xf numFmtId="3" fontId="3" fillId="2" borderId="3" xfId="0" applyNumberFormat="1" applyFont="1" applyFill="1" applyBorder="1" applyProtection="1">
      <protection hidden="1"/>
    </xf>
    <xf numFmtId="9" fontId="25" fillId="2" borderId="3" xfId="2" applyFont="1" applyFill="1" applyBorder="1" applyProtection="1">
      <protection hidden="1"/>
    </xf>
    <xf numFmtId="3" fontId="3" fillId="2" borderId="4" xfId="0" applyNumberFormat="1" applyFont="1" applyFill="1" applyBorder="1" applyProtection="1">
      <protection hidden="1"/>
    </xf>
    <xf numFmtId="173" fontId="19" fillId="0" borderId="1" xfId="2" applyNumberFormat="1" applyFont="1" applyFill="1" applyBorder="1" applyAlignment="1" applyProtection="1">
      <alignment horizontal="right"/>
      <protection hidden="1"/>
    </xf>
    <xf numFmtId="0" fontId="17" fillId="2" borderId="0" xfId="0" applyFont="1" applyFill="1" applyAlignment="1" applyProtection="1">
      <alignment horizontal="right"/>
      <protection hidden="1"/>
    </xf>
    <xf numFmtId="1" fontId="3" fillId="8" borderId="42" xfId="0" applyNumberFormat="1" applyFont="1" applyFill="1" applyBorder="1" applyAlignment="1" applyProtection="1">
      <alignment horizontal="center"/>
      <protection hidden="1"/>
    </xf>
    <xf numFmtId="1" fontId="3" fillId="8" borderId="43" xfId="0" applyNumberFormat="1" applyFont="1" applyFill="1" applyBorder="1" applyAlignment="1" applyProtection="1">
      <alignment horizontal="center"/>
      <protection hidden="1"/>
    </xf>
    <xf numFmtId="1" fontId="3" fillId="8" borderId="44" xfId="0" applyNumberFormat="1" applyFont="1" applyFill="1" applyBorder="1" applyAlignment="1" applyProtection="1">
      <alignment horizontal="center"/>
      <protection hidden="1"/>
    </xf>
    <xf numFmtId="9" fontId="2" fillId="19" borderId="3" xfId="2" applyFont="1" applyFill="1" applyBorder="1" applyProtection="1">
      <protection hidden="1"/>
    </xf>
    <xf numFmtId="1" fontId="43" fillId="0" borderId="18" xfId="0" applyNumberFormat="1" applyFont="1" applyBorder="1" applyAlignment="1" applyProtection="1">
      <alignment horizontal="center" vertical="center"/>
      <protection hidden="1"/>
    </xf>
    <xf numFmtId="1" fontId="44" fillId="0" borderId="18" xfId="0" applyNumberFormat="1" applyFont="1" applyBorder="1" applyAlignment="1" applyProtection="1">
      <alignment horizontal="center" vertical="center"/>
      <protection hidden="1"/>
    </xf>
    <xf numFmtId="1" fontId="45" fillId="0" borderId="18" xfId="0" applyNumberFormat="1" applyFont="1" applyBorder="1" applyAlignment="1" applyProtection="1">
      <alignment horizontal="center" vertical="center"/>
      <protection hidden="1"/>
    </xf>
    <xf numFmtId="1" fontId="43" fillId="0" borderId="18" xfId="0" applyNumberFormat="1" applyFont="1" applyBorder="1" applyAlignment="1" applyProtection="1">
      <alignment horizontal="center" vertical="center" readingOrder="1"/>
      <protection hidden="1"/>
    </xf>
    <xf numFmtId="0" fontId="23" fillId="5" borderId="17" xfId="0" applyFont="1" applyFill="1" applyBorder="1" applyAlignment="1" applyProtection="1">
      <alignment horizontal="center"/>
      <protection hidden="1"/>
    </xf>
    <xf numFmtId="0" fontId="23" fillId="5" borderId="12" xfId="0" applyFont="1" applyFill="1" applyBorder="1" applyAlignment="1" applyProtection="1">
      <alignment horizontal="center"/>
      <protection hidden="1"/>
    </xf>
    <xf numFmtId="0" fontId="23" fillId="5" borderId="17" xfId="0" applyFont="1" applyFill="1" applyBorder="1" applyAlignment="1" applyProtection="1">
      <alignment horizontal="left"/>
      <protection hidden="1"/>
    </xf>
    <xf numFmtId="0" fontId="23" fillId="5" borderId="18" xfId="0" applyFont="1" applyFill="1" applyBorder="1" applyAlignment="1" applyProtection="1">
      <alignment horizontal="left"/>
      <protection hidden="1"/>
    </xf>
    <xf numFmtId="0" fontId="23" fillId="5" borderId="12" xfId="0" applyFont="1" applyFill="1" applyBorder="1" applyAlignment="1" applyProtection="1">
      <alignment horizontal="left"/>
      <protection hidden="1"/>
    </xf>
    <xf numFmtId="0" fontId="20" fillId="3" borderId="17" xfId="0" applyFont="1" applyFill="1" applyBorder="1" applyAlignment="1" applyProtection="1">
      <alignment horizontal="left"/>
      <protection hidden="1"/>
    </xf>
    <xf numFmtId="0" fontId="20" fillId="3" borderId="12" xfId="0" applyFont="1" applyFill="1" applyBorder="1" applyAlignment="1" applyProtection="1">
      <alignment horizontal="left"/>
      <protection hidden="1"/>
    </xf>
    <xf numFmtId="0" fontId="17" fillId="2" borderId="0" xfId="0" applyFont="1" applyFill="1" applyAlignment="1" applyProtection="1">
      <alignment horizontal="center"/>
      <protection hidden="1"/>
    </xf>
    <xf numFmtId="0" fontId="24" fillId="10" borderId="39" xfId="0" applyFont="1" applyFill="1" applyBorder="1" applyAlignment="1" applyProtection="1">
      <alignment horizontal="center"/>
      <protection hidden="1"/>
    </xf>
    <xf numFmtId="0" fontId="24" fillId="10" borderId="40" xfId="0" applyFont="1" applyFill="1" applyBorder="1" applyAlignment="1" applyProtection="1">
      <alignment horizontal="center"/>
      <protection hidden="1"/>
    </xf>
    <xf numFmtId="0" fontId="24" fillId="10" borderId="41" xfId="0" applyFont="1" applyFill="1" applyBorder="1" applyAlignment="1" applyProtection="1">
      <alignment horizontal="center"/>
      <protection hidden="1"/>
    </xf>
    <xf numFmtId="0" fontId="3" fillId="8" borderId="7" xfId="0" applyFont="1" applyFill="1" applyBorder="1" applyAlignment="1" applyProtection="1">
      <alignment horizontal="center"/>
      <protection hidden="1"/>
    </xf>
    <xf numFmtId="0" fontId="3" fillId="8" borderId="8" xfId="0" applyFont="1" applyFill="1" applyBorder="1" applyAlignment="1" applyProtection="1">
      <alignment horizontal="center"/>
      <protection hidden="1"/>
    </xf>
    <xf numFmtId="0" fontId="3" fillId="8" borderId="10" xfId="0" applyFont="1" applyFill="1" applyBorder="1" applyAlignment="1" applyProtection="1">
      <alignment horizontal="center"/>
      <protection hidden="1"/>
    </xf>
    <xf numFmtId="0" fontId="5" fillId="9" borderId="33" xfId="0" applyFont="1" applyFill="1" applyBorder="1" applyAlignment="1" applyProtection="1">
      <alignment horizontal="left" vertical="center" wrapText="1"/>
      <protection hidden="1"/>
    </xf>
    <xf numFmtId="0" fontId="5" fillId="9" borderId="13" xfId="0" applyFont="1" applyFill="1" applyBorder="1" applyAlignment="1" applyProtection="1">
      <alignment horizontal="left" vertical="center"/>
      <protection hidden="1"/>
    </xf>
    <xf numFmtId="0" fontId="5" fillId="9" borderId="20" xfId="0" applyFont="1" applyFill="1" applyBorder="1" applyAlignment="1" applyProtection="1">
      <alignment horizontal="left" vertical="center"/>
      <protection hidden="1"/>
    </xf>
    <xf numFmtId="0" fontId="5" fillId="9" borderId="34" xfId="0" applyFont="1" applyFill="1" applyBorder="1" applyAlignment="1" applyProtection="1">
      <alignment horizontal="left" vertical="center"/>
      <protection hidden="1"/>
    </xf>
    <xf numFmtId="0" fontId="5" fillId="9" borderId="0" xfId="0" applyFont="1" applyFill="1" applyAlignment="1" applyProtection="1">
      <alignment horizontal="left" vertical="center"/>
      <protection hidden="1"/>
    </xf>
    <xf numFmtId="0" fontId="5" fillId="9" borderId="22" xfId="0" applyFont="1" applyFill="1" applyBorder="1" applyAlignment="1" applyProtection="1">
      <alignment horizontal="left" vertical="center"/>
      <protection hidden="1"/>
    </xf>
    <xf numFmtId="0" fontId="5" fillId="9" borderId="35" xfId="0" applyFont="1" applyFill="1" applyBorder="1" applyAlignment="1" applyProtection="1">
      <alignment horizontal="left" vertical="center"/>
      <protection hidden="1"/>
    </xf>
    <xf numFmtId="0" fontId="5" fillId="9" borderId="16" xfId="0" applyFont="1" applyFill="1" applyBorder="1" applyAlignment="1" applyProtection="1">
      <alignment horizontal="left" vertical="center"/>
      <protection hidden="1"/>
    </xf>
    <xf numFmtId="0" fontId="5" fillId="9" borderId="31" xfId="0" applyFont="1" applyFill="1" applyBorder="1" applyAlignment="1" applyProtection="1">
      <alignment horizontal="left" vertical="center"/>
      <protection hidden="1"/>
    </xf>
    <xf numFmtId="0" fontId="0" fillId="9" borderId="33" xfId="0" applyFill="1" applyBorder="1" applyAlignment="1" applyProtection="1">
      <alignment horizontal="left" vertical="top" wrapText="1"/>
      <protection hidden="1"/>
    </xf>
    <xf numFmtId="0" fontId="0" fillId="9" borderId="13" xfId="0" applyFill="1" applyBorder="1" applyAlignment="1" applyProtection="1">
      <alignment horizontal="left" vertical="top" wrapText="1"/>
      <protection hidden="1"/>
    </xf>
    <xf numFmtId="0" fontId="0" fillId="9" borderId="20" xfId="0" applyFill="1" applyBorder="1" applyAlignment="1" applyProtection="1">
      <alignment horizontal="left" vertical="top" wrapText="1"/>
      <protection hidden="1"/>
    </xf>
    <xf numFmtId="0" fontId="0" fillId="9" borderId="34" xfId="0" applyFill="1" applyBorder="1" applyAlignment="1" applyProtection="1">
      <alignment horizontal="left" vertical="top" wrapText="1"/>
      <protection hidden="1"/>
    </xf>
    <xf numFmtId="0" fontId="0" fillId="9" borderId="0" xfId="0" applyFill="1" applyAlignment="1" applyProtection="1">
      <alignment horizontal="left" vertical="top" wrapText="1"/>
      <protection hidden="1"/>
    </xf>
    <xf numFmtId="0" fontId="0" fillId="9" borderId="22" xfId="0" applyFill="1" applyBorder="1" applyAlignment="1" applyProtection="1">
      <alignment horizontal="left" vertical="top" wrapText="1"/>
      <protection hidden="1"/>
    </xf>
    <xf numFmtId="0" fontId="0" fillId="9" borderId="35" xfId="0" applyFill="1" applyBorder="1" applyAlignment="1" applyProtection="1">
      <alignment horizontal="left" vertical="top" wrapText="1"/>
      <protection hidden="1"/>
    </xf>
    <xf numFmtId="0" fontId="0" fillId="9" borderId="16" xfId="0" applyFill="1" applyBorder="1" applyAlignment="1" applyProtection="1">
      <alignment horizontal="left" vertical="top" wrapText="1"/>
      <protection hidden="1"/>
    </xf>
    <xf numFmtId="0" fontId="0" fillId="9" borderId="31" xfId="0" applyFill="1" applyBorder="1" applyAlignment="1" applyProtection="1">
      <alignment horizontal="left" vertical="top" wrapText="1"/>
      <protection hidden="1"/>
    </xf>
    <xf numFmtId="0" fontId="8" fillId="8" borderId="7" xfId="0" applyFont="1" applyFill="1" applyBorder="1" applyAlignment="1" applyProtection="1">
      <alignment horizontal="left"/>
      <protection hidden="1"/>
    </xf>
    <xf numFmtId="0" fontId="8" fillId="8" borderId="8" xfId="0" applyFont="1" applyFill="1" applyBorder="1" applyAlignment="1" applyProtection="1">
      <alignment horizontal="left"/>
      <protection hidden="1"/>
    </xf>
    <xf numFmtId="0" fontId="8" fillId="8" borderId="10" xfId="0" applyFont="1" applyFill="1" applyBorder="1" applyAlignment="1" applyProtection="1">
      <alignment horizontal="left"/>
      <protection hidden="1"/>
    </xf>
    <xf numFmtId="10" fontId="11" fillId="7" borderId="7" xfId="2" applyNumberFormat="1" applyFont="1" applyFill="1" applyBorder="1" applyAlignment="1" applyProtection="1">
      <alignment horizontal="center"/>
      <protection hidden="1"/>
    </xf>
    <xf numFmtId="10" fontId="11" fillId="7" borderId="10" xfId="2" applyNumberFormat="1" applyFont="1" applyFill="1" applyBorder="1" applyAlignment="1" applyProtection="1">
      <alignment horizontal="center"/>
      <protection hidden="1"/>
    </xf>
    <xf numFmtId="0" fontId="9" fillId="9" borderId="33" xfId="0" applyFont="1" applyFill="1" applyBorder="1" applyAlignment="1" applyProtection="1">
      <alignment horizontal="left" vertical="top" wrapText="1"/>
      <protection hidden="1"/>
    </xf>
    <xf numFmtId="0" fontId="9" fillId="9" borderId="13" xfId="0" applyFont="1" applyFill="1" applyBorder="1" applyAlignment="1" applyProtection="1">
      <alignment horizontal="left" vertical="top" wrapText="1"/>
      <protection hidden="1"/>
    </xf>
    <xf numFmtId="0" fontId="9" fillId="9" borderId="20" xfId="0" applyFont="1" applyFill="1" applyBorder="1" applyAlignment="1" applyProtection="1">
      <alignment horizontal="left" vertical="top" wrapText="1"/>
      <protection hidden="1"/>
    </xf>
    <xf numFmtId="0" fontId="9" fillId="9" borderId="34" xfId="0" applyFont="1" applyFill="1" applyBorder="1" applyAlignment="1" applyProtection="1">
      <alignment horizontal="left" vertical="top" wrapText="1"/>
      <protection hidden="1"/>
    </xf>
    <xf numFmtId="0" fontId="9" fillId="9" borderId="0" xfId="0" applyFont="1" applyFill="1" applyAlignment="1" applyProtection="1">
      <alignment horizontal="left" vertical="top" wrapText="1"/>
      <protection hidden="1"/>
    </xf>
    <xf numFmtId="0" fontId="9" fillId="9" borderId="22" xfId="0" applyFont="1" applyFill="1" applyBorder="1" applyAlignment="1" applyProtection="1">
      <alignment horizontal="left" vertical="top" wrapText="1"/>
      <protection hidden="1"/>
    </xf>
    <xf numFmtId="0" fontId="9" fillId="9" borderId="35" xfId="0" applyFont="1" applyFill="1" applyBorder="1" applyAlignment="1" applyProtection="1">
      <alignment horizontal="left" vertical="top" wrapText="1"/>
      <protection hidden="1"/>
    </xf>
    <xf numFmtId="0" fontId="9" fillId="9" borderId="16" xfId="0" applyFont="1" applyFill="1" applyBorder="1" applyAlignment="1" applyProtection="1">
      <alignment horizontal="left" vertical="top" wrapText="1"/>
      <protection hidden="1"/>
    </xf>
    <xf numFmtId="0" fontId="9" fillId="9" borderId="31" xfId="0" applyFont="1" applyFill="1" applyBorder="1" applyAlignment="1" applyProtection="1">
      <alignment horizontal="left" vertical="top" wrapText="1"/>
      <protection hidden="1"/>
    </xf>
    <xf numFmtId="0" fontId="48" fillId="0" borderId="0" xfId="0" applyFont="1"/>
    <xf numFmtId="0" fontId="49" fillId="0" borderId="0" xfId="0" applyFont="1"/>
    <xf numFmtId="0" fontId="46" fillId="2" borderId="0" xfId="0" applyFont="1" applyFill="1" applyAlignment="1" applyProtection="1">
      <alignment horizontal="left" vertical="center" wrapText="1"/>
      <protection hidden="1"/>
    </xf>
    <xf numFmtId="9" fontId="31" fillId="2" borderId="0" xfId="0" applyNumberFormat="1" applyFont="1" applyFill="1" applyProtection="1">
      <protection hidden="1"/>
    </xf>
    <xf numFmtId="0" fontId="48" fillId="0" borderId="1" xfId="0" applyFont="1" applyBorder="1" applyAlignment="1">
      <alignment horizontal="left"/>
    </xf>
    <xf numFmtId="10" fontId="48" fillId="0" borderId="1" xfId="0" applyNumberFormat="1" applyFont="1" applyBorder="1" applyAlignment="1">
      <alignment horizontal="left"/>
    </xf>
    <xf numFmtId="6" fontId="48" fillId="0" borderId="1" xfId="0" applyNumberFormat="1" applyFont="1" applyBorder="1" applyAlignment="1">
      <alignment horizontal="left"/>
    </xf>
    <xf numFmtId="0" fontId="31" fillId="2" borderId="1" xfId="0" applyFont="1" applyFill="1" applyBorder="1" applyProtection="1">
      <protection hidden="1"/>
    </xf>
    <xf numFmtId="10" fontId="48" fillId="0" borderId="30" xfId="0" applyNumberFormat="1" applyFont="1" applyBorder="1" applyAlignment="1">
      <alignment horizontal="left"/>
    </xf>
    <xf numFmtId="6" fontId="48" fillId="0" borderId="30" xfId="0" applyNumberFormat="1" applyFont="1" applyBorder="1" applyAlignment="1">
      <alignment horizontal="left"/>
    </xf>
    <xf numFmtId="0" fontId="47" fillId="0" borderId="36" xfId="0" applyFont="1" applyBorder="1"/>
    <xf numFmtId="0" fontId="47" fillId="0" borderId="26" xfId="0" applyFont="1" applyBorder="1"/>
    <xf numFmtId="0" fontId="47" fillId="0" borderId="37" xfId="0" applyFont="1" applyBorder="1" applyAlignment="1">
      <alignment horizontal="center"/>
    </xf>
    <xf numFmtId="0" fontId="47" fillId="0" borderId="38" xfId="0" applyFont="1" applyBorder="1" applyAlignment="1">
      <alignment horizontal="center"/>
    </xf>
    <xf numFmtId="0" fontId="50" fillId="2" borderId="45" xfId="0" applyFont="1" applyFill="1" applyBorder="1" applyProtection="1">
      <protection hidden="1"/>
    </xf>
    <xf numFmtId="0" fontId="46" fillId="0" borderId="36" xfId="0" applyFont="1" applyBorder="1" applyAlignment="1">
      <alignment horizontal="justify" vertical="center" wrapText="1"/>
    </xf>
    <xf numFmtId="0" fontId="46" fillId="0" borderId="26" xfId="0" applyFont="1" applyBorder="1" applyAlignment="1">
      <alignment horizontal="justify" vertical="center" wrapText="1"/>
    </xf>
    <xf numFmtId="0" fontId="46" fillId="0" borderId="30" xfId="0" applyFont="1" applyBorder="1" applyAlignment="1">
      <alignment horizontal="justify" vertical="center" wrapText="1"/>
    </xf>
    <xf numFmtId="0" fontId="46" fillId="0" borderId="45" xfId="0" applyFont="1" applyBorder="1" applyAlignment="1">
      <alignment horizontal="justify" vertical="center" wrapText="1"/>
    </xf>
    <xf numFmtId="0" fontId="46" fillId="0" borderId="47" xfId="0" applyFont="1" applyBorder="1" applyAlignment="1">
      <alignment horizontal="justify" vertical="center" wrapText="1"/>
    </xf>
    <xf numFmtId="0" fontId="46" fillId="0" borderId="50" xfId="0" applyFont="1" applyBorder="1" applyAlignment="1">
      <alignment horizontal="justify" vertical="center" wrapText="1"/>
    </xf>
    <xf numFmtId="0" fontId="53" fillId="20" borderId="1" xfId="0" applyFont="1" applyFill="1" applyBorder="1" applyAlignment="1">
      <alignment horizontal="justify" vertical="center" wrapText="1"/>
    </xf>
    <xf numFmtId="0" fontId="53" fillId="20" borderId="36" xfId="0" applyFont="1" applyFill="1" applyBorder="1" applyAlignment="1">
      <alignment horizontal="justify" vertical="center" wrapText="1"/>
    </xf>
    <xf numFmtId="0" fontId="53" fillId="20" borderId="26" xfId="0" applyFont="1" applyFill="1" applyBorder="1" applyAlignment="1">
      <alignment horizontal="justify" vertical="center" wrapText="1"/>
    </xf>
    <xf numFmtId="6" fontId="53" fillId="20" borderId="1" xfId="0" applyNumberFormat="1" applyFont="1" applyFill="1" applyBorder="1" applyAlignment="1">
      <alignment horizontal="justify" vertical="center" wrapText="1"/>
    </xf>
    <xf numFmtId="6" fontId="53" fillId="20" borderId="37" xfId="0" applyNumberFormat="1" applyFont="1" applyFill="1" applyBorder="1" applyAlignment="1">
      <alignment horizontal="justify" vertical="center" wrapText="1"/>
    </xf>
    <xf numFmtId="0" fontId="53" fillId="17" borderId="1" xfId="0" applyFont="1" applyFill="1" applyBorder="1" applyAlignment="1">
      <alignment horizontal="justify" vertical="center" wrapText="1"/>
    </xf>
    <xf numFmtId="0" fontId="53" fillId="17" borderId="17" xfId="0" applyFont="1" applyFill="1" applyBorder="1" applyAlignment="1">
      <alignment horizontal="justify" vertical="center" wrapText="1"/>
    </xf>
    <xf numFmtId="6" fontId="53" fillId="0" borderId="1" xfId="0" applyNumberFormat="1" applyFont="1" applyBorder="1" applyAlignment="1">
      <alignment horizontal="justify" vertical="center" wrapText="1"/>
    </xf>
    <xf numFmtId="6" fontId="53" fillId="17" borderId="1" xfId="0" applyNumberFormat="1" applyFont="1" applyFill="1" applyBorder="1" applyAlignment="1">
      <alignment horizontal="justify" vertical="center" wrapText="1"/>
    </xf>
    <xf numFmtId="3" fontId="55" fillId="20" borderId="1" xfId="2" applyNumberFormat="1" applyFont="1" applyFill="1" applyBorder="1" applyAlignment="1" applyProtection="1">
      <alignment horizontal="center"/>
      <protection hidden="1"/>
    </xf>
    <xf numFmtId="3" fontId="55" fillId="20" borderId="30" xfId="2" applyNumberFormat="1" applyFont="1" applyFill="1" applyBorder="1" applyAlignment="1" applyProtection="1">
      <alignment horizontal="center"/>
      <protection hidden="1"/>
    </xf>
    <xf numFmtId="42" fontId="56" fillId="20" borderId="37" xfId="10" applyFont="1" applyFill="1" applyBorder="1" applyAlignment="1" applyProtection="1">
      <alignment horizontal="center"/>
      <protection hidden="1"/>
    </xf>
    <xf numFmtId="42" fontId="56" fillId="20" borderId="38" xfId="10" applyFont="1" applyFill="1" applyBorder="1" applyAlignment="1" applyProtection="1">
      <alignment horizontal="center"/>
      <protection hidden="1"/>
    </xf>
    <xf numFmtId="42" fontId="56" fillId="20" borderId="1" xfId="10" applyFont="1" applyFill="1" applyBorder="1" applyAlignment="1" applyProtection="1">
      <alignment horizontal="center"/>
      <protection hidden="1"/>
    </xf>
    <xf numFmtId="42" fontId="56" fillId="20" borderId="30" xfId="10" applyFont="1" applyFill="1" applyBorder="1" applyAlignment="1" applyProtection="1">
      <alignment horizontal="center"/>
      <protection hidden="1"/>
    </xf>
    <xf numFmtId="3" fontId="46" fillId="2" borderId="0" xfId="0" applyNumberFormat="1" applyFont="1" applyFill="1" applyProtection="1">
      <protection hidden="1"/>
    </xf>
    <xf numFmtId="42" fontId="53" fillId="2" borderId="0" xfId="10" applyFont="1" applyFill="1" applyProtection="1">
      <protection hidden="1"/>
    </xf>
    <xf numFmtId="6" fontId="46" fillId="2" borderId="0" xfId="0" applyNumberFormat="1" applyFont="1" applyFill="1" applyProtection="1">
      <protection hidden="1"/>
    </xf>
    <xf numFmtId="0" fontId="54" fillId="0" borderId="0" xfId="0" applyFont="1" applyAlignment="1">
      <alignment horizontal="justify" vertical="center" wrapText="1"/>
    </xf>
    <xf numFmtId="0" fontId="53" fillId="0" borderId="0" xfId="0" applyFont="1" applyAlignment="1">
      <alignment horizontal="justify" vertical="center" wrapText="1"/>
    </xf>
    <xf numFmtId="6" fontId="53" fillId="0" borderId="0" xfId="0" applyNumberFormat="1" applyFont="1" applyAlignment="1">
      <alignment horizontal="justify" vertical="center" wrapText="1"/>
    </xf>
    <xf numFmtId="0" fontId="54" fillId="0" borderId="1" xfId="0" applyFont="1" applyBorder="1" applyAlignment="1">
      <alignment horizontal="justify" vertical="center" wrapText="1"/>
    </xf>
    <xf numFmtId="0" fontId="53" fillId="0" borderId="1" xfId="0" applyFont="1" applyBorder="1" applyAlignment="1">
      <alignment horizontal="justify" vertical="center" wrapText="1"/>
    </xf>
    <xf numFmtId="9" fontId="53" fillId="0" borderId="1" xfId="0" applyNumberFormat="1" applyFont="1" applyBorder="1" applyAlignment="1">
      <alignment horizontal="justify" vertical="center" wrapText="1"/>
    </xf>
    <xf numFmtId="0" fontId="46" fillId="2" borderId="0" xfId="0" applyFont="1" applyFill="1" applyProtection="1">
      <protection hidden="1"/>
    </xf>
    <xf numFmtId="0" fontId="57" fillId="2" borderId="0" xfId="0" applyFont="1" applyFill="1" applyProtection="1">
      <protection hidden="1"/>
    </xf>
    <xf numFmtId="0" fontId="58" fillId="2" borderId="0" xfId="0" applyFont="1" applyFill="1" applyProtection="1">
      <protection hidden="1"/>
    </xf>
    <xf numFmtId="0" fontId="46" fillId="0" borderId="0" xfId="0" applyFont="1" applyProtection="1">
      <protection hidden="1"/>
    </xf>
    <xf numFmtId="0" fontId="54" fillId="17" borderId="17" xfId="0" applyFont="1" applyFill="1" applyBorder="1" applyAlignment="1" applyProtection="1">
      <alignment horizontal="center"/>
      <protection hidden="1"/>
    </xf>
    <xf numFmtId="0" fontId="54" fillId="17" borderId="18" xfId="0" applyFont="1" applyFill="1" applyBorder="1" applyAlignment="1" applyProtection="1">
      <alignment horizontal="center"/>
      <protection hidden="1"/>
    </xf>
    <xf numFmtId="0" fontId="54" fillId="17" borderId="12" xfId="0" applyFont="1" applyFill="1" applyBorder="1" applyAlignment="1" applyProtection="1">
      <alignment horizontal="center"/>
      <protection hidden="1"/>
    </xf>
    <xf numFmtId="0" fontId="59" fillId="2" borderId="0" xfId="0" applyFont="1" applyFill="1" applyProtection="1">
      <protection hidden="1"/>
    </xf>
    <xf numFmtId="41" fontId="46" fillId="0" borderId="0" xfId="5" applyFont="1" applyProtection="1">
      <protection hidden="1"/>
    </xf>
    <xf numFmtId="0" fontId="60" fillId="17" borderId="17" xfId="0" applyFont="1" applyFill="1" applyBorder="1" applyAlignment="1" applyProtection="1">
      <alignment horizontal="left"/>
      <protection hidden="1"/>
    </xf>
    <xf numFmtId="0" fontId="60" fillId="17" borderId="18" xfId="0" applyFont="1" applyFill="1" applyBorder="1" applyAlignment="1" applyProtection="1">
      <alignment horizontal="left"/>
      <protection hidden="1"/>
    </xf>
    <xf numFmtId="0" fontId="60" fillId="17" borderId="12" xfId="0" applyFont="1" applyFill="1" applyBorder="1" applyAlignment="1" applyProtection="1">
      <alignment horizontal="left"/>
      <protection hidden="1"/>
    </xf>
    <xf numFmtId="9" fontId="46" fillId="0" borderId="0" xfId="2" applyFont="1" applyProtection="1">
      <protection hidden="1"/>
    </xf>
    <xf numFmtId="0" fontId="50" fillId="17" borderId="1" xfId="0" applyFont="1" applyFill="1" applyBorder="1" applyAlignment="1" applyProtection="1">
      <alignment horizontal="left"/>
      <protection hidden="1"/>
    </xf>
    <xf numFmtId="0" fontId="46" fillId="17" borderId="1" xfId="0" applyFont="1" applyFill="1" applyBorder="1" applyAlignment="1" applyProtection="1">
      <alignment horizontal="center"/>
      <protection hidden="1"/>
    </xf>
    <xf numFmtId="9" fontId="46" fillId="2" borderId="46" xfId="0" applyNumberFormat="1" applyFont="1" applyFill="1" applyBorder="1" applyProtection="1">
      <protection hidden="1"/>
    </xf>
    <xf numFmtId="9" fontId="46" fillId="0" borderId="46" xfId="2" applyFont="1" applyBorder="1" applyProtection="1">
      <protection hidden="1"/>
    </xf>
    <xf numFmtId="9" fontId="46" fillId="0" borderId="47" xfId="2" applyFont="1" applyBorder="1" applyProtection="1">
      <protection hidden="1"/>
    </xf>
    <xf numFmtId="0" fontId="46" fillId="2" borderId="0" xfId="0" applyFont="1" applyFill="1" applyAlignment="1" applyProtection="1">
      <alignment horizontal="center"/>
      <protection hidden="1"/>
    </xf>
    <xf numFmtId="10" fontId="57" fillId="17" borderId="1" xfId="2" applyNumberFormat="1" applyFont="1" applyFill="1" applyBorder="1" applyAlignment="1" applyProtection="1">
      <alignment horizontal="center"/>
      <protection hidden="1"/>
    </xf>
    <xf numFmtId="10" fontId="46" fillId="2" borderId="0" xfId="0" applyNumberFormat="1" applyFont="1" applyFill="1" applyProtection="1">
      <protection hidden="1"/>
    </xf>
    <xf numFmtId="0" fontId="46" fillId="2" borderId="7" xfId="0" applyFont="1" applyFill="1" applyBorder="1" applyProtection="1">
      <protection hidden="1"/>
    </xf>
    <xf numFmtId="9" fontId="46" fillId="0" borderId="10" xfId="0" applyNumberFormat="1" applyFont="1" applyBorder="1" applyProtection="1">
      <protection hidden="1"/>
    </xf>
    <xf numFmtId="0" fontId="46" fillId="17" borderId="37" xfId="0" applyFont="1" applyFill="1" applyBorder="1" applyProtection="1">
      <protection hidden="1"/>
    </xf>
    <xf numFmtId="41" fontId="46" fillId="16" borderId="37" xfId="5" applyFont="1" applyFill="1" applyBorder="1" applyProtection="1">
      <protection hidden="1"/>
    </xf>
    <xf numFmtId="4" fontId="46" fillId="0" borderId="0" xfId="0" applyNumberFormat="1" applyFont="1" applyProtection="1">
      <protection hidden="1"/>
    </xf>
    <xf numFmtId="4" fontId="61" fillId="0" borderId="0" xfId="0" applyNumberFormat="1" applyFont="1" applyAlignment="1" applyProtection="1">
      <alignment horizontal="right" vertical="center"/>
      <protection hidden="1"/>
    </xf>
    <xf numFmtId="0" fontId="46" fillId="17" borderId="1" xfId="0" applyFont="1" applyFill="1" applyBorder="1" applyProtection="1">
      <protection hidden="1"/>
    </xf>
    <xf numFmtId="41" fontId="46" fillId="16" borderId="1" xfId="5" applyFont="1" applyFill="1" applyBorder="1" applyProtection="1">
      <protection hidden="1"/>
    </xf>
    <xf numFmtId="0" fontId="46" fillId="17" borderId="46" xfId="0" applyFont="1" applyFill="1" applyBorder="1" applyProtection="1">
      <protection hidden="1"/>
    </xf>
    <xf numFmtId="41" fontId="46" fillId="16" borderId="46" xfId="5" applyFont="1" applyFill="1" applyBorder="1" applyProtection="1">
      <protection hidden="1"/>
    </xf>
    <xf numFmtId="1" fontId="53" fillId="0" borderId="0" xfId="0" applyNumberFormat="1" applyFont="1" applyProtection="1">
      <protection hidden="1"/>
    </xf>
    <xf numFmtId="0" fontId="46" fillId="17" borderId="0" xfId="0" applyFont="1" applyFill="1" applyProtection="1">
      <protection hidden="1"/>
    </xf>
    <xf numFmtId="41" fontId="46" fillId="16" borderId="32" xfId="5" applyFont="1" applyFill="1" applyBorder="1" applyProtection="1">
      <protection hidden="1"/>
    </xf>
    <xf numFmtId="1" fontId="53" fillId="11" borderId="0" xfId="0" applyNumberFormat="1" applyFont="1" applyFill="1" applyProtection="1">
      <protection hidden="1"/>
    </xf>
    <xf numFmtId="41" fontId="46" fillId="0" borderId="0" xfId="0" applyNumberFormat="1" applyFont="1" applyProtection="1">
      <protection hidden="1"/>
    </xf>
    <xf numFmtId="41" fontId="46" fillId="11" borderId="1" xfId="5" applyFont="1" applyFill="1" applyBorder="1" applyProtection="1">
      <protection hidden="1"/>
    </xf>
    <xf numFmtId="41" fontId="46" fillId="2" borderId="0" xfId="5" applyFont="1" applyFill="1" applyProtection="1">
      <protection hidden="1"/>
    </xf>
    <xf numFmtId="9" fontId="55" fillId="17" borderId="1" xfId="2" applyFont="1" applyFill="1" applyBorder="1" applyAlignment="1" applyProtection="1">
      <alignment horizontal="center"/>
      <protection hidden="1"/>
    </xf>
    <xf numFmtId="10" fontId="55" fillId="17" borderId="1" xfId="2" applyNumberFormat="1" applyFont="1" applyFill="1" applyBorder="1" applyAlignment="1" applyProtection="1">
      <alignment horizontal="center"/>
      <protection hidden="1"/>
    </xf>
    <xf numFmtId="0" fontId="46" fillId="0" borderId="5" xfId="0" applyFont="1" applyBorder="1" applyProtection="1">
      <protection hidden="1"/>
    </xf>
    <xf numFmtId="9" fontId="46" fillId="0" borderId="6" xfId="0" applyNumberFormat="1" applyFont="1" applyBorder="1" applyProtection="1">
      <protection hidden="1"/>
    </xf>
    <xf numFmtId="41" fontId="50" fillId="0" borderId="0" xfId="0" applyNumberFormat="1" applyFont="1" applyProtection="1">
      <protection hidden="1"/>
    </xf>
    <xf numFmtId="3" fontId="46" fillId="17" borderId="36" xfId="0" applyNumberFormat="1" applyFont="1" applyFill="1" applyBorder="1" applyAlignment="1" applyProtection="1">
      <alignment horizontal="center"/>
      <protection hidden="1"/>
    </xf>
    <xf numFmtId="42" fontId="46" fillId="2" borderId="37" xfId="10" applyFont="1" applyFill="1" applyBorder="1" applyProtection="1">
      <protection hidden="1"/>
    </xf>
    <xf numFmtId="42" fontId="46" fillId="17" borderId="51" xfId="10" applyFont="1" applyFill="1" applyBorder="1" applyAlignment="1" applyProtection="1">
      <alignment horizontal="center"/>
      <protection hidden="1"/>
    </xf>
    <xf numFmtId="42" fontId="46" fillId="0" borderId="52" xfId="10" applyFont="1" applyBorder="1" applyProtection="1">
      <protection hidden="1"/>
    </xf>
    <xf numFmtId="172" fontId="46" fillId="0" borderId="0" xfId="5" applyNumberFormat="1" applyFont="1" applyProtection="1">
      <protection hidden="1"/>
    </xf>
    <xf numFmtId="3" fontId="46" fillId="17" borderId="26" xfId="0" applyNumberFormat="1" applyFont="1" applyFill="1" applyBorder="1" applyAlignment="1" applyProtection="1">
      <alignment horizontal="center"/>
      <protection hidden="1"/>
    </xf>
    <xf numFmtId="42" fontId="46" fillId="17" borderId="17" xfId="10" applyFont="1" applyFill="1" applyBorder="1" applyAlignment="1" applyProtection="1">
      <alignment horizontal="center"/>
      <protection hidden="1"/>
    </xf>
    <xf numFmtId="42" fontId="46" fillId="0" borderId="48" xfId="10" applyFont="1" applyBorder="1" applyProtection="1">
      <protection hidden="1"/>
    </xf>
    <xf numFmtId="42" fontId="46" fillId="20" borderId="37" xfId="10" applyFont="1" applyFill="1" applyBorder="1" applyProtection="1">
      <protection hidden="1"/>
    </xf>
    <xf numFmtId="3" fontId="46" fillId="17" borderId="45" xfId="0" applyNumberFormat="1" applyFont="1" applyFill="1" applyBorder="1" applyAlignment="1" applyProtection="1">
      <alignment horizontal="center"/>
      <protection hidden="1"/>
    </xf>
    <xf numFmtId="42" fontId="46" fillId="20" borderId="43" xfId="10" applyFont="1" applyFill="1" applyBorder="1" applyProtection="1">
      <protection hidden="1"/>
    </xf>
    <xf numFmtId="42" fontId="46" fillId="17" borderId="39" xfId="10" applyFont="1" applyFill="1" applyBorder="1" applyAlignment="1" applyProtection="1">
      <alignment horizontal="center"/>
      <protection hidden="1"/>
    </xf>
    <xf numFmtId="3" fontId="46" fillId="17" borderId="32" xfId="0" applyNumberFormat="1" applyFont="1" applyFill="1" applyBorder="1" applyAlignment="1" applyProtection="1">
      <alignment horizontal="center"/>
      <protection hidden="1"/>
    </xf>
    <xf numFmtId="41" fontId="46" fillId="11" borderId="0" xfId="5" applyFont="1" applyFill="1" applyProtection="1">
      <protection hidden="1"/>
    </xf>
    <xf numFmtId="173" fontId="46" fillId="17" borderId="35" xfId="0" applyNumberFormat="1" applyFont="1" applyFill="1" applyBorder="1" applyAlignment="1" applyProtection="1">
      <alignment horizontal="center"/>
      <protection hidden="1"/>
    </xf>
    <xf numFmtId="4" fontId="46" fillId="0" borderId="48" xfId="0" applyNumberFormat="1" applyFont="1" applyBorder="1" applyProtection="1">
      <protection hidden="1"/>
    </xf>
    <xf numFmtId="3" fontId="46" fillId="17" borderId="1" xfId="0" applyNumberFormat="1" applyFont="1" applyFill="1" applyBorder="1" applyAlignment="1" applyProtection="1">
      <alignment horizontal="center"/>
      <protection hidden="1"/>
    </xf>
    <xf numFmtId="173" fontId="46" fillId="17" borderId="17" xfId="0" applyNumberFormat="1" applyFont="1" applyFill="1" applyBorder="1" applyAlignment="1" applyProtection="1">
      <alignment horizontal="center"/>
      <protection hidden="1"/>
    </xf>
    <xf numFmtId="41" fontId="46" fillId="0" borderId="0" xfId="5" applyFont="1" applyFill="1" applyProtection="1">
      <protection hidden="1"/>
    </xf>
    <xf numFmtId="3" fontId="46" fillId="17" borderId="0" xfId="0" applyNumberFormat="1" applyFont="1" applyFill="1" applyAlignment="1" applyProtection="1">
      <alignment horizontal="center"/>
      <protection hidden="1"/>
    </xf>
    <xf numFmtId="10" fontId="46" fillId="2" borderId="0" xfId="2" applyNumberFormat="1" applyFont="1" applyFill="1" applyProtection="1">
      <protection hidden="1"/>
    </xf>
    <xf numFmtId="4" fontId="46" fillId="0" borderId="14" xfId="0" applyNumberFormat="1" applyFont="1" applyBorder="1" applyProtection="1">
      <protection hidden="1"/>
    </xf>
    <xf numFmtId="42" fontId="46" fillId="0" borderId="9" xfId="10" applyFont="1" applyBorder="1" applyProtection="1">
      <protection hidden="1"/>
    </xf>
    <xf numFmtId="174" fontId="46" fillId="2" borderId="0" xfId="5" applyNumberFormat="1" applyFont="1" applyFill="1" applyProtection="1">
      <protection hidden="1"/>
    </xf>
    <xf numFmtId="0" fontId="55" fillId="20" borderId="26" xfId="0" applyFont="1" applyFill="1" applyBorder="1" applyAlignment="1" applyProtection="1">
      <alignment vertical="center" wrapText="1"/>
      <protection hidden="1"/>
    </xf>
    <xf numFmtId="3" fontId="62" fillId="20" borderId="1" xfId="2" applyNumberFormat="1" applyFont="1" applyFill="1" applyBorder="1" applyAlignment="1" applyProtection="1">
      <alignment horizontal="center"/>
      <protection hidden="1"/>
    </xf>
    <xf numFmtId="166" fontId="46" fillId="2" borderId="0" xfId="2" applyNumberFormat="1" applyFont="1" applyFill="1" applyProtection="1">
      <protection hidden="1"/>
    </xf>
    <xf numFmtId="0" fontId="46" fillId="20" borderId="26" xfId="0" applyFont="1" applyFill="1" applyBorder="1" applyAlignment="1" applyProtection="1">
      <alignment vertical="center" wrapText="1"/>
      <protection hidden="1"/>
    </xf>
    <xf numFmtId="0" fontId="46" fillId="20" borderId="45" xfId="0" applyFont="1" applyFill="1" applyBorder="1" applyAlignment="1" applyProtection="1">
      <alignment horizontal="left" vertical="center" wrapText="1"/>
      <protection hidden="1"/>
    </xf>
    <xf numFmtId="3" fontId="55" fillId="20" borderId="46" xfId="2" applyNumberFormat="1" applyFont="1" applyFill="1" applyBorder="1" applyAlignment="1" applyProtection="1">
      <alignment horizontal="center"/>
      <protection hidden="1"/>
    </xf>
    <xf numFmtId="3" fontId="55" fillId="20" borderId="47" xfId="2" applyNumberFormat="1" applyFont="1" applyFill="1" applyBorder="1" applyAlignment="1" applyProtection="1">
      <alignment horizontal="center"/>
      <protection hidden="1"/>
    </xf>
    <xf numFmtId="9" fontId="46" fillId="2" borderId="0" xfId="2" applyFont="1" applyFill="1" applyProtection="1">
      <protection hidden="1"/>
    </xf>
    <xf numFmtId="9" fontId="46" fillId="2" borderId="0" xfId="0" applyNumberFormat="1" applyFont="1" applyFill="1" applyProtection="1">
      <protection hidden="1"/>
    </xf>
    <xf numFmtId="0" fontId="46" fillId="11" borderId="5" xfId="0" applyFont="1" applyFill="1" applyBorder="1" applyAlignment="1" applyProtection="1">
      <alignment horizontal="center"/>
      <protection hidden="1"/>
    </xf>
    <xf numFmtId="0" fontId="46" fillId="0" borderId="0" xfId="0" applyFont="1" applyAlignment="1" applyProtection="1">
      <alignment horizontal="center"/>
      <protection hidden="1"/>
    </xf>
    <xf numFmtId="42" fontId="46" fillId="17" borderId="48" xfId="10" applyFont="1" applyFill="1" applyBorder="1" applyAlignment="1" applyProtection="1">
      <alignment horizontal="center"/>
      <protection hidden="1"/>
    </xf>
    <xf numFmtId="175" fontId="46" fillId="2" borderId="0" xfId="0" applyNumberFormat="1" applyFont="1" applyFill="1" applyProtection="1">
      <protection hidden="1"/>
    </xf>
    <xf numFmtId="176" fontId="46" fillId="0" borderId="0" xfId="5" applyNumberFormat="1" applyFont="1" applyFill="1" applyProtection="1">
      <protection hidden="1"/>
    </xf>
    <xf numFmtId="0" fontId="50" fillId="0" borderId="0" xfId="0" applyFont="1" applyProtection="1">
      <protection hidden="1"/>
    </xf>
    <xf numFmtId="42" fontId="46" fillId="17" borderId="49" xfId="10" applyFont="1" applyFill="1" applyBorder="1" applyAlignment="1" applyProtection="1">
      <alignment horizontal="center"/>
      <protection hidden="1"/>
    </xf>
    <xf numFmtId="0" fontId="63" fillId="0" borderId="0" xfId="0" applyFont="1" applyProtection="1">
      <protection hidden="1"/>
    </xf>
    <xf numFmtId="170" fontId="46" fillId="2" borderId="0" xfId="2" applyNumberFormat="1" applyFont="1" applyFill="1" applyProtection="1">
      <protection hidden="1"/>
    </xf>
    <xf numFmtId="0" fontId="46" fillId="2" borderId="0" xfId="0" applyFont="1" applyFill="1" applyAlignment="1" applyProtection="1">
      <alignment horizontal="right"/>
      <protection hidden="1"/>
    </xf>
    <xf numFmtId="3" fontId="46" fillId="17" borderId="17" xfId="0" applyNumberFormat="1" applyFont="1" applyFill="1" applyBorder="1" applyAlignment="1" applyProtection="1">
      <alignment horizontal="center"/>
      <protection hidden="1"/>
    </xf>
    <xf numFmtId="3" fontId="46" fillId="0" borderId="0" xfId="0" applyNumberFormat="1" applyFont="1" applyAlignment="1" applyProtection="1">
      <alignment horizontal="center"/>
      <protection hidden="1"/>
    </xf>
    <xf numFmtId="0" fontId="64" fillId="0" borderId="0" xfId="0" applyFont="1" applyAlignment="1">
      <alignment horizontal="left" vertical="center"/>
    </xf>
    <xf numFmtId="175" fontId="46" fillId="0" borderId="0" xfId="0" applyNumberFormat="1" applyFont="1" applyProtection="1">
      <protection hidden="1"/>
    </xf>
    <xf numFmtId="170" fontId="55" fillId="17" borderId="1" xfId="2" applyNumberFormat="1" applyFont="1" applyFill="1" applyBorder="1" applyAlignment="1" applyProtection="1">
      <alignment horizontal="center"/>
      <protection hidden="1"/>
    </xf>
    <xf numFmtId="0" fontId="55" fillId="17" borderId="17" xfId="0" applyFont="1" applyFill="1" applyBorder="1" applyAlignment="1" applyProtection="1">
      <alignment horizontal="left"/>
      <protection hidden="1"/>
    </xf>
    <xf numFmtId="0" fontId="55" fillId="17" borderId="12" xfId="0" applyFont="1" applyFill="1" applyBorder="1" applyAlignment="1" applyProtection="1">
      <alignment horizontal="left"/>
      <protection hidden="1"/>
    </xf>
    <xf numFmtId="42" fontId="55" fillId="17" borderId="1" xfId="10" applyFont="1" applyFill="1" applyBorder="1" applyAlignment="1" applyProtection="1">
      <alignment horizontal="center"/>
      <protection hidden="1"/>
    </xf>
    <xf numFmtId="0" fontId="46" fillId="0" borderId="0" xfId="0" applyFont="1" applyAlignment="1" applyProtection="1">
      <alignment horizontal="left"/>
      <protection hidden="1"/>
    </xf>
    <xf numFmtId="41" fontId="46" fillId="0" borderId="0" xfId="5" applyFont="1" applyFill="1" applyAlignment="1" applyProtection="1">
      <alignment horizontal="center"/>
      <protection hidden="1"/>
    </xf>
    <xf numFmtId="0" fontId="46" fillId="0" borderId="0" xfId="0" applyFont="1" applyAlignment="1" applyProtection="1">
      <alignment horizontal="center"/>
      <protection hidden="1"/>
    </xf>
    <xf numFmtId="0" fontId="65" fillId="0" borderId="0" xfId="0" applyFont="1" applyAlignment="1" applyProtection="1">
      <alignment horizontal="left"/>
      <protection hidden="1"/>
    </xf>
    <xf numFmtId="0" fontId="55" fillId="17" borderId="17" xfId="0" applyFont="1" applyFill="1" applyBorder="1" applyAlignment="1" applyProtection="1">
      <alignment horizontal="left"/>
      <protection hidden="1"/>
    </xf>
    <xf numFmtId="0" fontId="55" fillId="17" borderId="12" xfId="0" applyFont="1" applyFill="1" applyBorder="1" applyAlignment="1" applyProtection="1">
      <alignment horizontal="left"/>
      <protection hidden="1"/>
    </xf>
    <xf numFmtId="41" fontId="46" fillId="0" borderId="0" xfId="5" applyFont="1" applyBorder="1" applyProtection="1">
      <protection hidden="1"/>
    </xf>
    <xf numFmtId="0" fontId="46" fillId="0" borderId="0" xfId="0" applyFont="1" applyAlignment="1" applyProtection="1">
      <alignment horizontal="right"/>
      <protection hidden="1"/>
    </xf>
    <xf numFmtId="0" fontId="46" fillId="17" borderId="17" xfId="0" applyFont="1" applyFill="1" applyBorder="1" applyAlignment="1" applyProtection="1">
      <alignment horizontal="left"/>
      <protection hidden="1"/>
    </xf>
    <xf numFmtId="0" fontId="46" fillId="17" borderId="12" xfId="0" applyFont="1" applyFill="1" applyBorder="1" applyAlignment="1" applyProtection="1">
      <alignment horizontal="left"/>
      <protection hidden="1"/>
    </xf>
    <xf numFmtId="41" fontId="46" fillId="0" borderId="0" xfId="5" applyFont="1" applyFill="1" applyAlignment="1" applyProtection="1">
      <alignment horizontal="left"/>
      <protection hidden="1"/>
    </xf>
    <xf numFmtId="0" fontId="65" fillId="0" borderId="0" xfId="0" applyFont="1" applyAlignment="1" applyProtection="1">
      <alignment horizontal="center"/>
      <protection hidden="1"/>
    </xf>
    <xf numFmtId="0" fontId="46" fillId="17" borderId="17" xfId="0" applyFont="1" applyFill="1" applyBorder="1" applyAlignment="1" applyProtection="1">
      <alignment horizontal="center"/>
      <protection hidden="1"/>
    </xf>
    <xf numFmtId="0" fontId="46" fillId="17" borderId="12" xfId="0" applyFont="1" applyFill="1" applyBorder="1" applyAlignment="1" applyProtection="1">
      <alignment horizontal="center"/>
      <protection hidden="1"/>
    </xf>
    <xf numFmtId="10" fontId="46" fillId="0" borderId="0" xfId="2" applyNumberFormat="1" applyFont="1" applyFill="1" applyProtection="1">
      <protection hidden="1"/>
    </xf>
    <xf numFmtId="42" fontId="46" fillId="2" borderId="0" xfId="10" applyFont="1" applyFill="1" applyProtection="1">
      <protection hidden="1"/>
    </xf>
    <xf numFmtId="170" fontId="46" fillId="0" borderId="0" xfId="2" applyNumberFormat="1" applyFont="1" applyFill="1" applyProtection="1">
      <protection hidden="1"/>
    </xf>
    <xf numFmtId="0" fontId="46" fillId="10" borderId="0" xfId="0" applyFont="1" applyFill="1" applyAlignment="1" applyProtection="1">
      <alignment horizontal="center"/>
      <protection hidden="1"/>
    </xf>
    <xf numFmtId="0" fontId="46" fillId="10" borderId="0" xfId="0" applyFont="1" applyFill="1" applyProtection="1">
      <protection hidden="1"/>
    </xf>
    <xf numFmtId="0" fontId="56" fillId="17" borderId="17" xfId="0" applyFont="1" applyFill="1" applyBorder="1" applyAlignment="1" applyProtection="1">
      <alignment horizontal="left"/>
      <protection hidden="1"/>
    </xf>
    <xf numFmtId="0" fontId="56" fillId="17" borderId="12" xfId="0" applyFont="1" applyFill="1" applyBorder="1" applyAlignment="1" applyProtection="1">
      <alignment horizontal="left"/>
      <protection hidden="1"/>
    </xf>
    <xf numFmtId="9" fontId="46" fillId="10" borderId="0" xfId="2" applyFont="1" applyFill="1" applyAlignment="1" applyProtection="1">
      <alignment horizontal="center"/>
      <protection hidden="1"/>
    </xf>
    <xf numFmtId="0" fontId="56" fillId="17" borderId="17" xfId="0" applyFont="1" applyFill="1" applyBorder="1" applyAlignment="1" applyProtection="1">
      <alignment horizontal="left"/>
      <protection hidden="1"/>
    </xf>
    <xf numFmtId="0" fontId="56" fillId="17" borderId="12" xfId="0" applyFont="1" applyFill="1" applyBorder="1" applyAlignment="1" applyProtection="1">
      <alignment horizontal="left"/>
      <protection hidden="1"/>
    </xf>
    <xf numFmtId="41" fontId="46" fillId="10" borderId="0" xfId="5" applyFont="1" applyFill="1" applyAlignment="1" applyProtection="1">
      <alignment horizontal="center"/>
      <protection hidden="1"/>
    </xf>
    <xf numFmtId="0" fontId="46" fillId="10" borderId="0" xfId="0" applyFont="1" applyFill="1" applyAlignment="1" applyProtection="1">
      <alignment horizontal="left"/>
      <protection hidden="1"/>
    </xf>
    <xf numFmtId="41" fontId="46" fillId="10" borderId="0" xfId="5" applyFont="1" applyFill="1" applyProtection="1">
      <protection hidden="1"/>
    </xf>
    <xf numFmtId="41" fontId="46" fillId="10" borderId="0" xfId="0" applyNumberFormat="1" applyFont="1" applyFill="1" applyProtection="1">
      <protection hidden="1"/>
    </xf>
    <xf numFmtId="172" fontId="46" fillId="10" borderId="0" xfId="5" applyNumberFormat="1" applyFont="1" applyFill="1" applyAlignment="1" applyProtection="1">
      <alignment horizontal="center"/>
      <protection hidden="1"/>
    </xf>
    <xf numFmtId="41" fontId="46" fillId="10" borderId="0" xfId="0" applyNumberFormat="1" applyFont="1" applyFill="1" applyAlignment="1" applyProtection="1">
      <alignment horizontal="center"/>
      <protection hidden="1"/>
    </xf>
    <xf numFmtId="3" fontId="55" fillId="17" borderId="1" xfId="2" applyNumberFormat="1" applyFont="1" applyFill="1" applyBorder="1" applyAlignment="1" applyProtection="1">
      <alignment horizontal="right"/>
      <protection hidden="1"/>
    </xf>
    <xf numFmtId="0" fontId="46" fillId="17" borderId="1" xfId="0" applyFont="1" applyFill="1" applyBorder="1" applyAlignment="1" applyProtection="1">
      <alignment horizontal="left"/>
      <protection hidden="1"/>
    </xf>
    <xf numFmtId="0" fontId="46" fillId="17" borderId="17" xfId="0" applyFont="1" applyFill="1" applyBorder="1" applyAlignment="1" applyProtection="1">
      <alignment horizontal="left"/>
      <protection hidden="1"/>
    </xf>
    <xf numFmtId="0" fontId="65" fillId="2" borderId="0" xfId="0" applyFont="1" applyFill="1" applyProtection="1">
      <protection hidden="1"/>
    </xf>
    <xf numFmtId="0" fontId="55" fillId="2" borderId="0" xfId="0" applyFont="1" applyFill="1" applyProtection="1">
      <protection hidden="1"/>
    </xf>
    <xf numFmtId="0" fontId="46" fillId="17" borderId="12" xfId="0" applyFont="1" applyFill="1" applyBorder="1" applyAlignment="1" applyProtection="1">
      <alignment horizontal="left"/>
      <protection hidden="1"/>
    </xf>
    <xf numFmtId="0" fontId="50" fillId="2" borderId="0" xfId="0" applyFont="1" applyFill="1" applyProtection="1">
      <protection hidden="1"/>
    </xf>
    <xf numFmtId="0" fontId="50" fillId="2" borderId="0" xfId="0" applyFont="1" applyFill="1" applyAlignment="1" applyProtection="1">
      <alignment horizontal="center"/>
      <protection hidden="1"/>
    </xf>
    <xf numFmtId="0" fontId="50" fillId="10" borderId="0" xfId="0" applyFont="1" applyFill="1" applyAlignment="1" applyProtection="1">
      <alignment horizontal="center"/>
      <protection hidden="1"/>
    </xf>
    <xf numFmtId="41" fontId="46" fillId="10" borderId="0" xfId="5" applyFont="1" applyFill="1" applyBorder="1" applyAlignment="1" applyProtection="1">
      <alignment horizontal="left"/>
      <protection hidden="1"/>
    </xf>
    <xf numFmtId="9" fontId="46" fillId="10" borderId="0" xfId="2" applyFont="1" applyFill="1" applyBorder="1" applyAlignment="1" applyProtection="1">
      <alignment horizontal="center"/>
      <protection hidden="1"/>
    </xf>
    <xf numFmtId="41" fontId="46" fillId="10" borderId="0" xfId="5" applyFont="1" applyFill="1" applyBorder="1" applyProtection="1">
      <protection hidden="1"/>
    </xf>
    <xf numFmtId="9" fontId="46" fillId="0" borderId="0" xfId="0" applyNumberFormat="1" applyFont="1" applyProtection="1">
      <protection hidden="1"/>
    </xf>
    <xf numFmtId="41" fontId="46" fillId="10" borderId="0" xfId="5" applyFont="1" applyFill="1" applyBorder="1" applyAlignment="1" applyProtection="1">
      <alignment horizontal="center"/>
      <protection hidden="1"/>
    </xf>
    <xf numFmtId="0" fontId="65" fillId="10" borderId="0" xfId="0" applyFont="1" applyFill="1" applyProtection="1">
      <protection hidden="1"/>
    </xf>
    <xf numFmtId="41" fontId="46" fillId="2" borderId="0" xfId="0" applyNumberFormat="1" applyFont="1" applyFill="1" applyProtection="1">
      <protection hidden="1"/>
    </xf>
    <xf numFmtId="170" fontId="46" fillId="17" borderId="1" xfId="2" applyNumberFormat="1" applyFont="1" applyFill="1" applyBorder="1" applyAlignment="1" applyProtection="1">
      <alignment horizontal="center"/>
      <protection hidden="1"/>
    </xf>
    <xf numFmtId="0" fontId="47" fillId="10" borderId="0" xfId="0" applyFont="1" applyFill="1" applyAlignment="1" applyProtection="1">
      <alignment horizontal="center"/>
      <protection hidden="1"/>
    </xf>
    <xf numFmtId="166" fontId="55" fillId="17" borderId="1" xfId="2" applyNumberFormat="1" applyFont="1" applyFill="1" applyBorder="1" applyAlignment="1" applyProtection="1">
      <alignment horizontal="center"/>
      <protection hidden="1"/>
    </xf>
    <xf numFmtId="171" fontId="55" fillId="17" borderId="1" xfId="2" applyNumberFormat="1" applyFont="1" applyFill="1" applyBorder="1" applyAlignment="1" applyProtection="1">
      <alignment horizontal="center"/>
      <protection hidden="1"/>
    </xf>
    <xf numFmtId="0" fontId="66" fillId="11" borderId="36" xfId="11" applyFont="1" applyFill="1" applyBorder="1" applyAlignment="1" applyProtection="1">
      <alignment horizontal="center" wrapText="1"/>
      <protection hidden="1"/>
    </xf>
    <xf numFmtId="0" fontId="66" fillId="11" borderId="37" xfId="11" applyFont="1" applyFill="1" applyBorder="1" applyAlignment="1" applyProtection="1">
      <alignment horizontal="center" wrapText="1"/>
      <protection hidden="1"/>
    </xf>
    <xf numFmtId="0" fontId="66" fillId="11" borderId="38" xfId="11" applyFont="1" applyFill="1" applyBorder="1" applyAlignment="1" applyProtection="1">
      <alignment horizontal="center" wrapText="1"/>
      <protection hidden="1"/>
    </xf>
    <xf numFmtId="41" fontId="67" fillId="0" borderId="30" xfId="12" applyFont="1" applyFill="1" applyBorder="1" applyProtection="1">
      <protection hidden="1"/>
    </xf>
    <xf numFmtId="0" fontId="67" fillId="0" borderId="26" xfId="11" applyFont="1" applyBorder="1" applyProtection="1">
      <protection hidden="1"/>
    </xf>
    <xf numFmtId="9" fontId="67" fillId="0" borderId="1" xfId="13" applyFont="1" applyBorder="1" applyProtection="1">
      <protection hidden="1"/>
    </xf>
    <xf numFmtId="41" fontId="67" fillId="0" borderId="30" xfId="12" applyFont="1" applyBorder="1" applyProtection="1">
      <protection hidden="1"/>
    </xf>
    <xf numFmtId="10" fontId="67" fillId="0" borderId="1" xfId="13" applyNumberFormat="1" applyFont="1" applyBorder="1" applyProtection="1">
      <protection hidden="1"/>
    </xf>
    <xf numFmtId="170" fontId="67" fillId="0" borderId="1" xfId="13" applyNumberFormat="1" applyFont="1" applyBorder="1" applyProtection="1">
      <protection hidden="1"/>
    </xf>
    <xf numFmtId="0" fontId="67" fillId="0" borderId="53" xfId="11" applyFont="1" applyBorder="1" applyProtection="1">
      <protection hidden="1"/>
    </xf>
    <xf numFmtId="10" fontId="67" fillId="0" borderId="19" xfId="13" applyNumberFormat="1" applyFont="1" applyBorder="1" applyProtection="1">
      <protection hidden="1"/>
    </xf>
    <xf numFmtId="41" fontId="67" fillId="0" borderId="54" xfId="12" applyFont="1" applyBorder="1" applyProtection="1">
      <protection hidden="1"/>
    </xf>
    <xf numFmtId="0" fontId="66" fillId="0" borderId="1" xfId="11" applyFont="1" applyBorder="1" applyAlignment="1" applyProtection="1">
      <alignment horizontal="center"/>
      <protection hidden="1"/>
    </xf>
    <xf numFmtId="0" fontId="67" fillId="0" borderId="1" xfId="11" applyFont="1" applyBorder="1" applyAlignment="1" applyProtection="1">
      <alignment horizontal="left"/>
      <protection hidden="1"/>
    </xf>
    <xf numFmtId="0" fontId="67" fillId="0" borderId="1" xfId="11" applyFont="1" applyBorder="1" applyAlignment="1" applyProtection="1">
      <alignment horizontal="left"/>
      <protection hidden="1"/>
    </xf>
    <xf numFmtId="0" fontId="66" fillId="0" borderId="26" xfId="11" applyFont="1" applyBorder="1" applyAlignment="1" applyProtection="1">
      <alignment horizontal="center"/>
      <protection hidden="1"/>
    </xf>
    <xf numFmtId="0" fontId="66" fillId="0" borderId="30" xfId="11" applyFont="1" applyBorder="1" applyAlignment="1" applyProtection="1">
      <alignment horizontal="center"/>
      <protection hidden="1"/>
    </xf>
    <xf numFmtId="0" fontId="67" fillId="0" borderId="26" xfId="11" applyFont="1" applyBorder="1" applyAlignment="1" applyProtection="1">
      <alignment horizontal="left"/>
      <protection hidden="1"/>
    </xf>
    <xf numFmtId="181" fontId="68" fillId="0" borderId="30" xfId="0" applyNumberFormat="1" applyFont="1" applyBorder="1" applyProtection="1">
      <protection hidden="1"/>
    </xf>
    <xf numFmtId="0" fontId="67" fillId="0" borderId="26" xfId="11" applyFont="1" applyBorder="1" applyAlignment="1" applyProtection="1">
      <alignment horizontal="left"/>
      <protection hidden="1"/>
    </xf>
    <xf numFmtId="170" fontId="46" fillId="10" borderId="0" xfId="5" applyNumberFormat="1" applyFont="1" applyFill="1" applyBorder="1" applyProtection="1">
      <protection hidden="1"/>
    </xf>
    <xf numFmtId="10" fontId="69" fillId="0" borderId="0" xfId="0" applyNumberFormat="1" applyFont="1" applyAlignment="1" applyProtection="1">
      <alignment horizontal="left"/>
      <protection hidden="1"/>
    </xf>
    <xf numFmtId="0" fontId="3" fillId="17" borderId="1" xfId="0" applyFont="1" applyFill="1" applyBorder="1" applyAlignment="1" applyProtection="1">
      <alignment horizontal="center"/>
      <protection hidden="1"/>
    </xf>
    <xf numFmtId="0" fontId="67" fillId="0" borderId="42" xfId="11" applyFont="1" applyBorder="1" applyAlignment="1" applyProtection="1">
      <alignment horizontal="center"/>
      <protection hidden="1"/>
    </xf>
    <xf numFmtId="0" fontId="67" fillId="0" borderId="43" xfId="11" applyFont="1" applyBorder="1" applyAlignment="1" applyProtection="1">
      <alignment horizontal="center"/>
      <protection hidden="1"/>
    </xf>
    <xf numFmtId="41" fontId="67" fillId="0" borderId="44" xfId="11" applyNumberFormat="1" applyFont="1" applyBorder="1" applyProtection="1">
      <protection hidden="1"/>
    </xf>
    <xf numFmtId="0" fontId="3" fillId="17" borderId="7" xfId="0" applyFont="1" applyFill="1" applyBorder="1" applyAlignment="1" applyProtection="1">
      <alignment horizontal="center"/>
      <protection hidden="1"/>
    </xf>
    <xf numFmtId="0" fontId="3" fillId="17" borderId="8" xfId="0" applyFont="1" applyFill="1" applyBorder="1" applyAlignment="1" applyProtection="1">
      <alignment horizontal="center"/>
      <protection hidden="1"/>
    </xf>
    <xf numFmtId="0" fontId="3" fillId="17" borderId="10" xfId="0" applyFont="1" applyFill="1" applyBorder="1" applyAlignment="1" applyProtection="1">
      <alignment horizontal="center"/>
      <protection hidden="1"/>
    </xf>
    <xf numFmtId="0" fontId="3" fillId="17" borderId="1" xfId="0" applyFont="1" applyFill="1" applyBorder="1" applyProtection="1">
      <protection hidden="1"/>
    </xf>
    <xf numFmtId="3" fontId="3" fillId="17" borderId="1" xfId="0" applyNumberFormat="1" applyFont="1" applyFill="1" applyBorder="1" applyAlignment="1" applyProtection="1">
      <alignment horizontal="center" wrapText="1"/>
      <protection hidden="1"/>
    </xf>
    <xf numFmtId="0" fontId="24" fillId="17" borderId="35" xfId="0" applyFont="1" applyFill="1" applyBorder="1" applyAlignment="1" applyProtection="1">
      <alignment horizontal="center"/>
      <protection hidden="1"/>
    </xf>
    <xf numFmtId="0" fontId="24" fillId="17" borderId="16" xfId="0" applyFont="1" applyFill="1" applyBorder="1" applyAlignment="1" applyProtection="1">
      <alignment horizontal="center"/>
      <protection hidden="1"/>
    </xf>
    <xf numFmtId="0" fontId="24" fillId="17" borderId="31" xfId="0" applyFont="1" applyFill="1" applyBorder="1" applyAlignment="1" applyProtection="1">
      <alignment horizontal="center"/>
      <protection hidden="1"/>
    </xf>
    <xf numFmtId="0" fontId="23" fillId="17" borderId="17" xfId="0" applyFont="1" applyFill="1" applyBorder="1" applyAlignment="1" applyProtection="1">
      <alignment horizontal="center"/>
      <protection hidden="1"/>
    </xf>
    <xf numFmtId="0" fontId="23" fillId="17" borderId="18" xfId="0" applyFont="1" applyFill="1" applyBorder="1" applyAlignment="1" applyProtection="1">
      <alignment horizontal="center"/>
      <protection hidden="1"/>
    </xf>
    <xf numFmtId="0" fontId="23" fillId="17" borderId="12" xfId="0" applyFont="1" applyFill="1" applyBorder="1" applyAlignment="1" applyProtection="1">
      <alignment horizontal="center"/>
      <protection hidden="1"/>
    </xf>
    <xf numFmtId="0" fontId="23" fillId="2" borderId="17" xfId="0" applyFont="1" applyFill="1" applyBorder="1" applyAlignment="1" applyProtection="1">
      <alignment horizontal="center"/>
      <protection hidden="1"/>
    </xf>
    <xf numFmtId="0" fontId="23" fillId="2" borderId="18" xfId="0" applyFont="1" applyFill="1" applyBorder="1" applyAlignment="1" applyProtection="1">
      <alignment horizontal="center"/>
      <protection hidden="1"/>
    </xf>
    <xf numFmtId="0" fontId="23" fillId="2" borderId="12" xfId="0" applyFont="1" applyFill="1" applyBorder="1" applyAlignment="1" applyProtection="1">
      <alignment horizontal="center"/>
      <protection hidden="1"/>
    </xf>
    <xf numFmtId="4" fontId="19" fillId="2" borderId="1" xfId="2" applyNumberFormat="1" applyFont="1" applyFill="1" applyBorder="1" applyAlignment="1" applyProtection="1">
      <alignment horizontal="right"/>
      <protection hidden="1"/>
    </xf>
    <xf numFmtId="0" fontId="5" fillId="2" borderId="1" xfId="0" applyFont="1" applyFill="1" applyBorder="1" applyProtection="1">
      <protection hidden="1"/>
    </xf>
    <xf numFmtId="3" fontId="5" fillId="2" borderId="1" xfId="0" applyNumberFormat="1" applyFont="1" applyFill="1" applyBorder="1" applyProtection="1">
      <protection hidden="1"/>
    </xf>
    <xf numFmtId="0" fontId="5" fillId="2" borderId="1" xfId="0" applyFont="1" applyFill="1" applyBorder="1" applyAlignment="1" applyProtection="1">
      <alignment horizontal="right"/>
      <protection hidden="1"/>
    </xf>
    <xf numFmtId="3" fontId="5" fillId="0" borderId="1" xfId="0" applyNumberFormat="1" applyFont="1" applyBorder="1" applyProtection="1">
      <protection hidden="1"/>
    </xf>
    <xf numFmtId="0" fontId="6" fillId="8" borderId="1" xfId="0" applyFont="1" applyFill="1" applyBorder="1" applyProtection="1">
      <protection hidden="1"/>
    </xf>
    <xf numFmtId="0" fontId="18" fillId="8" borderId="1" xfId="0" applyFont="1" applyFill="1" applyBorder="1" applyProtection="1">
      <protection hidden="1"/>
    </xf>
    <xf numFmtId="10" fontId="17" fillId="2" borderId="17" xfId="2" applyNumberFormat="1" applyFont="1" applyFill="1" applyBorder="1" applyProtection="1">
      <protection hidden="1"/>
    </xf>
    <xf numFmtId="3" fontId="31" fillId="9" borderId="23" xfId="0" applyNumberFormat="1" applyFont="1" applyFill="1" applyBorder="1" applyAlignment="1" applyProtection="1">
      <alignment horizontal="center" vertical="center"/>
      <protection hidden="1"/>
    </xf>
    <xf numFmtId="3" fontId="31" fillId="9" borderId="24" xfId="0" applyNumberFormat="1" applyFont="1" applyFill="1" applyBorder="1" applyAlignment="1" applyProtection="1">
      <alignment horizontal="center" vertical="center"/>
      <protection hidden="1"/>
    </xf>
    <xf numFmtId="3" fontId="31" fillId="9" borderId="25" xfId="0" applyNumberFormat="1" applyFont="1" applyFill="1" applyBorder="1" applyAlignment="1" applyProtection="1">
      <alignment horizontal="center" vertical="center"/>
      <protection hidden="1"/>
    </xf>
    <xf numFmtId="3" fontId="31" fillId="9" borderId="2" xfId="0" applyNumberFormat="1" applyFont="1" applyFill="1" applyBorder="1" applyAlignment="1" applyProtection="1">
      <alignment horizontal="center" vertical="center"/>
      <protection hidden="1"/>
    </xf>
    <xf numFmtId="3" fontId="31" fillId="9" borderId="0" xfId="0" applyNumberFormat="1" applyFont="1" applyFill="1" applyBorder="1" applyAlignment="1" applyProtection="1">
      <alignment horizontal="center" vertical="center"/>
      <protection hidden="1"/>
    </xf>
    <xf numFmtId="3" fontId="31" fillId="9" borderId="4" xfId="0" applyNumberFormat="1" applyFont="1" applyFill="1" applyBorder="1" applyAlignment="1" applyProtection="1">
      <alignment horizontal="center" vertical="center"/>
      <protection hidden="1"/>
    </xf>
    <xf numFmtId="3" fontId="31" fillId="9" borderId="27" xfId="0" applyNumberFormat="1" applyFont="1" applyFill="1" applyBorder="1" applyAlignment="1" applyProtection="1">
      <alignment horizontal="center" vertical="center"/>
      <protection hidden="1"/>
    </xf>
    <xf numFmtId="3" fontId="31" fillId="9" borderId="28" xfId="0" applyNumberFormat="1" applyFont="1" applyFill="1" applyBorder="1" applyAlignment="1" applyProtection="1">
      <alignment horizontal="center" vertical="center"/>
      <protection hidden="1"/>
    </xf>
    <xf numFmtId="3" fontId="31" fillId="9" borderId="29" xfId="0" applyNumberFormat="1" applyFont="1" applyFill="1" applyBorder="1" applyAlignment="1" applyProtection="1">
      <alignment horizontal="center" vertical="center"/>
      <protection hidden="1"/>
    </xf>
    <xf numFmtId="3" fontId="31" fillId="9" borderId="2" xfId="0" applyNumberFormat="1" applyFont="1" applyFill="1" applyBorder="1" applyAlignment="1" applyProtection="1">
      <alignment horizontal="center" vertical="center"/>
      <protection hidden="1"/>
    </xf>
    <xf numFmtId="3" fontId="31" fillId="9" borderId="0" xfId="0" applyNumberFormat="1" applyFont="1" applyFill="1" applyBorder="1" applyAlignment="1" applyProtection="1">
      <alignment horizontal="center" vertical="center"/>
      <protection hidden="1"/>
    </xf>
    <xf numFmtId="3" fontId="31" fillId="9" borderId="4" xfId="0" applyNumberFormat="1" applyFont="1" applyFill="1" applyBorder="1" applyAlignment="1" applyProtection="1">
      <alignment horizontal="center" vertical="center"/>
      <protection hidden="1"/>
    </xf>
    <xf numFmtId="10" fontId="17" fillId="2" borderId="0" xfId="2" applyNumberFormat="1" applyFont="1" applyFill="1" applyBorder="1" applyProtection="1">
      <protection hidden="1"/>
    </xf>
    <xf numFmtId="3" fontId="31" fillId="9" borderId="27" xfId="0" applyNumberFormat="1" applyFont="1" applyFill="1" applyBorder="1" applyAlignment="1" applyProtection="1">
      <alignment horizontal="center" vertical="center"/>
      <protection hidden="1"/>
    </xf>
    <xf numFmtId="3" fontId="31" fillId="9" borderId="28" xfId="0" applyNumberFormat="1" applyFont="1" applyFill="1" applyBorder="1" applyAlignment="1" applyProtection="1">
      <alignment horizontal="center" vertical="center"/>
      <protection hidden="1"/>
    </xf>
    <xf numFmtId="3" fontId="31" fillId="9" borderId="29" xfId="0" applyNumberFormat="1" applyFont="1" applyFill="1" applyBorder="1" applyAlignment="1" applyProtection="1">
      <alignment horizontal="center" vertical="center"/>
      <protection hidden="1"/>
    </xf>
    <xf numFmtId="1" fontId="31" fillId="2" borderId="1" xfId="0" applyNumberFormat="1" applyFont="1" applyFill="1" applyBorder="1" applyProtection="1">
      <protection hidden="1"/>
    </xf>
    <xf numFmtId="9" fontId="17" fillId="2" borderId="1" xfId="2" applyFont="1" applyFill="1" applyBorder="1" applyProtection="1">
      <protection hidden="1"/>
    </xf>
    <xf numFmtId="3" fontId="31" fillId="9" borderId="33" xfId="0" applyNumberFormat="1" applyFont="1" applyFill="1" applyBorder="1" applyAlignment="1" applyProtection="1">
      <alignment horizontal="justify" vertical="center"/>
      <protection hidden="1"/>
    </xf>
    <xf numFmtId="3" fontId="31" fillId="9" borderId="13" xfId="0" applyNumberFormat="1" applyFont="1" applyFill="1" applyBorder="1" applyAlignment="1" applyProtection="1">
      <alignment horizontal="justify" vertical="center"/>
      <protection hidden="1"/>
    </xf>
    <xf numFmtId="3" fontId="31" fillId="9" borderId="20" xfId="0" applyNumberFormat="1" applyFont="1" applyFill="1" applyBorder="1" applyAlignment="1" applyProtection="1">
      <alignment horizontal="justify" vertical="center"/>
      <protection hidden="1"/>
    </xf>
    <xf numFmtId="170" fontId="17" fillId="2" borderId="1" xfId="2" applyNumberFormat="1" applyFont="1" applyFill="1" applyBorder="1" applyProtection="1">
      <protection hidden="1"/>
    </xf>
    <xf numFmtId="3" fontId="31" fillId="9" borderId="34" xfId="0" applyNumberFormat="1" applyFont="1" applyFill="1" applyBorder="1" applyAlignment="1" applyProtection="1">
      <alignment horizontal="justify" vertical="center"/>
      <protection hidden="1"/>
    </xf>
    <xf numFmtId="3" fontId="31" fillId="9" borderId="0" xfId="0" applyNumberFormat="1" applyFont="1" applyFill="1" applyAlignment="1" applyProtection="1">
      <alignment horizontal="justify" vertical="center"/>
      <protection hidden="1"/>
    </xf>
    <xf numFmtId="3" fontId="31" fillId="9" borderId="22" xfId="0" applyNumberFormat="1" applyFont="1" applyFill="1" applyBorder="1" applyAlignment="1" applyProtection="1">
      <alignment horizontal="justify" vertical="center"/>
      <protection hidden="1"/>
    </xf>
    <xf numFmtId="3" fontId="31" fillId="9" borderId="35" xfId="0" applyNumberFormat="1" applyFont="1" applyFill="1" applyBorder="1" applyAlignment="1" applyProtection="1">
      <alignment horizontal="justify" vertical="center"/>
      <protection hidden="1"/>
    </xf>
    <xf numFmtId="3" fontId="31" fillId="9" borderId="16" xfId="0" applyNumberFormat="1" applyFont="1" applyFill="1" applyBorder="1" applyAlignment="1" applyProtection="1">
      <alignment horizontal="justify" vertical="center"/>
      <protection hidden="1"/>
    </xf>
    <xf numFmtId="3" fontId="31" fillId="9" borderId="31" xfId="0" applyNumberFormat="1" applyFont="1" applyFill="1" applyBorder="1" applyAlignment="1" applyProtection="1">
      <alignment horizontal="justify" vertical="center"/>
      <protection hidden="1"/>
    </xf>
    <xf numFmtId="3" fontId="6" fillId="2" borderId="1" xfId="0" applyNumberFormat="1" applyFont="1" applyFill="1" applyBorder="1" applyProtection="1">
      <protection hidden="1"/>
    </xf>
    <xf numFmtId="3" fontId="6" fillId="8" borderId="1" xfId="0" applyNumberFormat="1" applyFont="1" applyFill="1" applyBorder="1" applyProtection="1">
      <protection hidden="1"/>
    </xf>
    <xf numFmtId="0" fontId="6" fillId="3" borderId="1" xfId="0" applyFont="1" applyFill="1" applyBorder="1" applyProtection="1">
      <protection hidden="1"/>
    </xf>
    <xf numFmtId="3" fontId="6" fillId="3" borderId="1" xfId="0" applyNumberFormat="1" applyFont="1" applyFill="1" applyBorder="1" applyProtection="1">
      <protection hidden="1"/>
    </xf>
    <xf numFmtId="0" fontId="18" fillId="17" borderId="1" xfId="0" applyFont="1" applyFill="1" applyBorder="1" applyAlignment="1" applyProtection="1">
      <alignment horizontal="center"/>
      <protection hidden="1"/>
    </xf>
    <xf numFmtId="3" fontId="29" fillId="2" borderId="0" xfId="0" applyNumberFormat="1" applyFont="1" applyFill="1" applyProtection="1">
      <protection hidden="1"/>
    </xf>
    <xf numFmtId="3" fontId="18" fillId="8" borderId="1" xfId="0" applyNumberFormat="1" applyFont="1" applyFill="1" applyBorder="1" applyProtection="1">
      <protection hidden="1"/>
    </xf>
    <xf numFmtId="166" fontId="18" fillId="8" borderId="1" xfId="2" applyNumberFormat="1" applyFont="1" applyFill="1" applyBorder="1" applyProtection="1">
      <protection hidden="1"/>
    </xf>
    <xf numFmtId="3" fontId="18" fillId="2" borderId="1" xfId="0" applyNumberFormat="1" applyFont="1" applyFill="1" applyBorder="1" applyAlignment="1" applyProtection="1">
      <alignment horizontal="center"/>
      <protection hidden="1"/>
    </xf>
    <xf numFmtId="3" fontId="31" fillId="2" borderId="1" xfId="0" applyNumberFormat="1" applyFont="1" applyFill="1" applyBorder="1" applyProtection="1">
      <protection hidden="1"/>
    </xf>
    <xf numFmtId="3" fontId="31" fillId="2" borderId="1" xfId="0" applyNumberFormat="1" applyFont="1" applyFill="1" applyBorder="1" applyAlignment="1" applyProtection="1">
      <alignment horizontal="center"/>
      <protection hidden="1"/>
    </xf>
    <xf numFmtId="3" fontId="18" fillId="2" borderId="1" xfId="0" applyNumberFormat="1" applyFont="1" applyFill="1" applyBorder="1" applyProtection="1">
      <protection hidden="1"/>
    </xf>
    <xf numFmtId="0" fontId="31" fillId="9" borderId="33" xfId="0" applyFont="1" applyFill="1" applyBorder="1" applyAlignment="1" applyProtection="1">
      <alignment horizontal="center" vertical="center" wrapText="1"/>
      <protection hidden="1"/>
    </xf>
    <xf numFmtId="0" fontId="31" fillId="9" borderId="13" xfId="0" applyFont="1" applyFill="1" applyBorder="1" applyAlignment="1" applyProtection="1">
      <alignment horizontal="center" vertical="center"/>
      <protection hidden="1"/>
    </xf>
    <xf numFmtId="0" fontId="31" fillId="9" borderId="20" xfId="0" applyFont="1" applyFill="1" applyBorder="1" applyAlignment="1" applyProtection="1">
      <alignment horizontal="center" vertical="center"/>
      <protection hidden="1"/>
    </xf>
    <xf numFmtId="0" fontId="31" fillId="9" borderId="34" xfId="0" applyFont="1" applyFill="1" applyBorder="1" applyAlignment="1" applyProtection="1">
      <alignment horizontal="center" vertical="center"/>
      <protection hidden="1"/>
    </xf>
    <xf numFmtId="0" fontId="31" fillId="9" borderId="0" xfId="0" applyFont="1" applyFill="1" applyAlignment="1" applyProtection="1">
      <alignment horizontal="center" vertical="center"/>
      <protection hidden="1"/>
    </xf>
    <xf numFmtId="0" fontId="31" fillId="9" borderId="22" xfId="0" applyFont="1" applyFill="1" applyBorder="1" applyAlignment="1" applyProtection="1">
      <alignment horizontal="center" vertical="center"/>
      <protection hidden="1"/>
    </xf>
    <xf numFmtId="0" fontId="31" fillId="9" borderId="35" xfId="0" applyFont="1" applyFill="1" applyBorder="1" applyAlignment="1" applyProtection="1">
      <alignment horizontal="center" vertical="center"/>
      <protection hidden="1"/>
    </xf>
    <xf numFmtId="0" fontId="31" fillId="9" borderId="16" xfId="0" applyFont="1" applyFill="1" applyBorder="1" applyAlignment="1" applyProtection="1">
      <alignment horizontal="center" vertical="center"/>
      <protection hidden="1"/>
    </xf>
    <xf numFmtId="0" fontId="31" fillId="9" borderId="31" xfId="0" applyFont="1" applyFill="1" applyBorder="1" applyAlignment="1" applyProtection="1">
      <alignment horizontal="center" vertical="center"/>
      <protection hidden="1"/>
    </xf>
    <xf numFmtId="0" fontId="6" fillId="8" borderId="17" xfId="0" applyFont="1" applyFill="1" applyBorder="1" applyAlignment="1" applyProtection="1">
      <alignment horizontal="center"/>
      <protection hidden="1"/>
    </xf>
    <xf numFmtId="0" fontId="6" fillId="8" borderId="18" xfId="0" applyFont="1" applyFill="1" applyBorder="1" applyAlignment="1" applyProtection="1">
      <alignment horizontal="center"/>
      <protection hidden="1"/>
    </xf>
    <xf numFmtId="0" fontId="6" fillId="8" borderId="12" xfId="0" applyFont="1" applyFill="1" applyBorder="1" applyAlignment="1" applyProtection="1">
      <alignment horizontal="center"/>
      <protection hidden="1"/>
    </xf>
    <xf numFmtId="0" fontId="5" fillId="2" borderId="17" xfId="0" applyFont="1" applyFill="1" applyBorder="1" applyProtection="1">
      <protection hidden="1"/>
    </xf>
    <xf numFmtId="164" fontId="31" fillId="2" borderId="0" xfId="1" applyFont="1" applyFill="1" applyProtection="1">
      <protection hidden="1"/>
    </xf>
    <xf numFmtId="0" fontId="3" fillId="17" borderId="36" xfId="0" applyFont="1" applyFill="1" applyBorder="1" applyAlignment="1" applyProtection="1">
      <alignment horizontal="center"/>
      <protection hidden="1"/>
    </xf>
    <xf numFmtId="0" fontId="3" fillId="17" borderId="37" xfId="0" applyFont="1" applyFill="1" applyBorder="1" applyAlignment="1" applyProtection="1">
      <alignment horizontal="center"/>
      <protection hidden="1"/>
    </xf>
    <xf numFmtId="0" fontId="3" fillId="17" borderId="38" xfId="0" applyFont="1" applyFill="1" applyBorder="1" applyAlignment="1" applyProtection="1">
      <alignment horizontal="center"/>
      <protection hidden="1"/>
    </xf>
    <xf numFmtId="0" fontId="3" fillId="17" borderId="26" xfId="0" applyFont="1" applyFill="1" applyBorder="1" applyAlignment="1" applyProtection="1">
      <alignment horizontal="center"/>
      <protection hidden="1"/>
    </xf>
    <xf numFmtId="0" fontId="3" fillId="17" borderId="30" xfId="0" applyFont="1" applyFill="1" applyBorder="1" applyAlignment="1" applyProtection="1">
      <alignment horizontal="center"/>
      <protection hidden="1"/>
    </xf>
    <xf numFmtId="3" fontId="5" fillId="2" borderId="0" xfId="0" applyNumberFormat="1" applyFont="1" applyFill="1" applyProtection="1">
      <protection hidden="1"/>
    </xf>
    <xf numFmtId="0" fontId="5" fillId="2" borderId="2" xfId="0" applyFont="1" applyFill="1" applyBorder="1" applyProtection="1">
      <protection hidden="1"/>
    </xf>
    <xf numFmtId="3" fontId="5" fillId="2" borderId="4" xfId="0" applyNumberFormat="1" applyFont="1" applyFill="1" applyBorder="1" applyProtection="1">
      <protection hidden="1"/>
    </xf>
    <xf numFmtId="3" fontId="5" fillId="2" borderId="3" xfId="0" applyNumberFormat="1" applyFont="1" applyFill="1" applyBorder="1" applyProtection="1">
      <protection hidden="1"/>
    </xf>
    <xf numFmtId="9" fontId="71" fillId="2" borderId="3" xfId="2" applyFont="1" applyFill="1" applyBorder="1" applyProtection="1">
      <protection hidden="1"/>
    </xf>
    <xf numFmtId="0" fontId="5" fillId="19" borderId="2" xfId="0" applyFont="1" applyFill="1" applyBorder="1" applyProtection="1">
      <protection hidden="1"/>
    </xf>
    <xf numFmtId="9" fontId="5" fillId="19" borderId="3" xfId="2" applyFont="1" applyFill="1" applyBorder="1" applyProtection="1">
      <protection hidden="1"/>
    </xf>
    <xf numFmtId="3" fontId="5" fillId="2" borderId="5" xfId="0" applyNumberFormat="1" applyFont="1" applyFill="1" applyBorder="1" applyProtection="1">
      <protection hidden="1"/>
    </xf>
    <xf numFmtId="9" fontId="71" fillId="2" borderId="6" xfId="2" applyFont="1" applyFill="1" applyBorder="1" applyProtection="1">
      <protection hidden="1"/>
    </xf>
    <xf numFmtId="9" fontId="5" fillId="2" borderId="3" xfId="2" applyFont="1" applyFill="1" applyBorder="1" applyProtection="1">
      <protection hidden="1"/>
    </xf>
    <xf numFmtId="3" fontId="70" fillId="12" borderId="3" xfId="0" applyNumberFormat="1" applyFont="1" applyFill="1" applyBorder="1" applyProtection="1">
      <protection hidden="1"/>
    </xf>
    <xf numFmtId="10" fontId="17" fillId="2" borderId="0" xfId="2" applyNumberFormat="1" applyFont="1" applyFill="1" applyProtection="1">
      <protection hidden="1"/>
    </xf>
    <xf numFmtId="0" fontId="31" fillId="9" borderId="33" xfId="0" applyFont="1" applyFill="1" applyBorder="1" applyAlignment="1" applyProtection="1">
      <alignment horizontal="left" wrapText="1"/>
      <protection hidden="1"/>
    </xf>
    <xf numFmtId="0" fontId="31" fillId="9" borderId="13" xfId="0" applyFont="1" applyFill="1" applyBorder="1" applyAlignment="1" applyProtection="1">
      <alignment horizontal="left"/>
      <protection hidden="1"/>
    </xf>
    <xf numFmtId="0" fontId="31" fillId="9" borderId="20" xfId="0" applyFont="1" applyFill="1" applyBorder="1" applyAlignment="1" applyProtection="1">
      <alignment horizontal="left"/>
      <protection hidden="1"/>
    </xf>
    <xf numFmtId="0" fontId="31" fillId="9" borderId="34" xfId="0" applyFont="1" applyFill="1" applyBorder="1" applyAlignment="1" applyProtection="1">
      <alignment horizontal="left"/>
      <protection hidden="1"/>
    </xf>
    <xf numFmtId="0" fontId="31" fillId="9" borderId="0" xfId="0" applyFont="1" applyFill="1" applyAlignment="1" applyProtection="1">
      <alignment horizontal="left"/>
      <protection hidden="1"/>
    </xf>
    <xf numFmtId="0" fontId="31" fillId="9" borderId="22" xfId="0" applyFont="1" applyFill="1" applyBorder="1" applyAlignment="1" applyProtection="1">
      <alignment horizontal="left"/>
      <protection hidden="1"/>
    </xf>
    <xf numFmtId="0" fontId="31" fillId="9" borderId="35" xfId="0" applyFont="1" applyFill="1" applyBorder="1" applyAlignment="1" applyProtection="1">
      <alignment horizontal="left"/>
      <protection hidden="1"/>
    </xf>
    <xf numFmtId="0" fontId="31" fillId="9" borderId="16" xfId="0" applyFont="1" applyFill="1" applyBorder="1" applyAlignment="1" applyProtection="1">
      <alignment horizontal="left"/>
      <protection hidden="1"/>
    </xf>
    <xf numFmtId="0" fontId="31" fillId="9" borderId="31" xfId="0" applyFont="1" applyFill="1" applyBorder="1" applyAlignment="1" applyProtection="1">
      <alignment horizontal="left"/>
      <protection hidden="1"/>
    </xf>
    <xf numFmtId="0" fontId="3" fillId="17" borderId="1" xfId="0" applyFont="1" applyFill="1" applyBorder="1" applyAlignment="1">
      <alignment horizontal="center"/>
    </xf>
    <xf numFmtId="0" fontId="5" fillId="2" borderId="0" xfId="0" applyFont="1" applyFill="1"/>
    <xf numFmtId="3" fontId="5" fillId="2" borderId="0" xfId="0" applyNumberFormat="1" applyFont="1" applyFill="1"/>
    <xf numFmtId="0" fontId="5" fillId="0" borderId="0" xfId="0" applyFont="1"/>
    <xf numFmtId="0" fontId="5" fillId="2" borderId="19" xfId="0" applyFont="1" applyFill="1" applyBorder="1"/>
    <xf numFmtId="3" fontId="5" fillId="2" borderId="20" xfId="0" applyNumberFormat="1" applyFont="1" applyFill="1" applyBorder="1"/>
    <xf numFmtId="0" fontId="6" fillId="5" borderId="1" xfId="0" applyFont="1" applyFill="1" applyBorder="1"/>
    <xf numFmtId="3" fontId="5" fillId="5" borderId="12" xfId="0" applyNumberFormat="1" applyFont="1" applyFill="1" applyBorder="1"/>
    <xf numFmtId="0" fontId="5" fillId="2" borderId="21" xfId="0" applyFont="1" applyFill="1" applyBorder="1"/>
    <xf numFmtId="3" fontId="5" fillId="2" borderId="22" xfId="0" applyNumberFormat="1" applyFont="1" applyFill="1" applyBorder="1"/>
    <xf numFmtId="0" fontId="7" fillId="2" borderId="21" xfId="0" applyFont="1" applyFill="1" applyBorder="1"/>
    <xf numFmtId="9" fontId="5" fillId="2" borderId="22" xfId="2" applyFont="1" applyFill="1" applyBorder="1"/>
    <xf numFmtId="170" fontId="70" fillId="12" borderId="22" xfId="2" applyNumberFormat="1" applyFont="1" applyFill="1" applyBorder="1"/>
    <xf numFmtId="9" fontId="71" fillId="2" borderId="0" xfId="2" applyFont="1" applyFill="1"/>
    <xf numFmtId="0" fontId="5" fillId="9" borderId="33" xfId="0" applyFont="1" applyFill="1" applyBorder="1" applyAlignment="1">
      <alignment horizontal="left" wrapText="1"/>
    </xf>
    <xf numFmtId="0" fontId="5" fillId="9" borderId="13" xfId="0" applyFont="1" applyFill="1" applyBorder="1" applyAlignment="1">
      <alignment horizontal="left"/>
    </xf>
    <xf numFmtId="0" fontId="5" fillId="9" borderId="20" xfId="0" applyFont="1" applyFill="1" applyBorder="1" applyAlignment="1">
      <alignment horizontal="left"/>
    </xf>
    <xf numFmtId="0" fontId="5" fillId="9" borderId="34" xfId="0" applyFont="1" applyFill="1" applyBorder="1" applyAlignment="1">
      <alignment horizontal="left"/>
    </xf>
    <xf numFmtId="0" fontId="5" fillId="9" borderId="0" xfId="0" applyFont="1" applyFill="1" applyAlignment="1">
      <alignment horizontal="left"/>
    </xf>
    <xf numFmtId="0" fontId="5" fillId="9" borderId="22" xfId="0" applyFont="1" applyFill="1" applyBorder="1" applyAlignment="1">
      <alignment horizontal="left"/>
    </xf>
    <xf numFmtId="0" fontId="5" fillId="9" borderId="35" xfId="0" applyFont="1" applyFill="1" applyBorder="1" applyAlignment="1">
      <alignment horizontal="left"/>
    </xf>
    <xf numFmtId="0" fontId="5" fillId="9" borderId="16" xfId="0" applyFont="1" applyFill="1" applyBorder="1" applyAlignment="1">
      <alignment horizontal="left"/>
    </xf>
    <xf numFmtId="0" fontId="5" fillId="9" borderId="31" xfId="0" applyFont="1" applyFill="1" applyBorder="1" applyAlignment="1">
      <alignment horizontal="left"/>
    </xf>
    <xf numFmtId="3" fontId="5" fillId="0" borderId="0" xfId="0" applyNumberFormat="1" applyFont="1"/>
    <xf numFmtId="0" fontId="6" fillId="17" borderId="7" xfId="0" applyFont="1" applyFill="1" applyBorder="1" applyAlignment="1" applyProtection="1">
      <alignment horizontal="center"/>
      <protection hidden="1"/>
    </xf>
    <xf numFmtId="0" fontId="6" fillId="17" borderId="8" xfId="0" applyFont="1" applyFill="1" applyBorder="1" applyAlignment="1" applyProtection="1">
      <alignment horizontal="center"/>
      <protection hidden="1"/>
    </xf>
    <xf numFmtId="0" fontId="6" fillId="17" borderId="10" xfId="0" applyFont="1" applyFill="1" applyBorder="1" applyAlignment="1" applyProtection="1">
      <alignment horizontal="center"/>
      <protection hidden="1"/>
    </xf>
    <xf numFmtId="1" fontId="3" fillId="8" borderId="38" xfId="0" applyNumberFormat="1" applyFont="1" applyFill="1" applyBorder="1" applyAlignment="1" applyProtection="1">
      <alignment horizontal="center"/>
      <protection hidden="1"/>
    </xf>
    <xf numFmtId="1" fontId="3" fillId="8" borderId="9" xfId="0" applyNumberFormat="1" applyFont="1" applyFill="1" applyBorder="1" applyAlignment="1" applyProtection="1">
      <alignment horizontal="center"/>
      <protection hidden="1"/>
    </xf>
    <xf numFmtId="0" fontId="8" fillId="17" borderId="7" xfId="0" applyFont="1" applyFill="1" applyBorder="1" applyAlignment="1" applyProtection="1">
      <alignment horizontal="center"/>
      <protection hidden="1"/>
    </xf>
    <xf numFmtId="0" fontId="8" fillId="17" borderId="8" xfId="0" applyFont="1" applyFill="1" applyBorder="1" applyAlignment="1" applyProtection="1">
      <alignment horizontal="center"/>
      <protection hidden="1"/>
    </xf>
    <xf numFmtId="0" fontId="8" fillId="17" borderId="10" xfId="0" applyFont="1" applyFill="1" applyBorder="1" applyAlignment="1" applyProtection="1">
      <alignment horizontal="center"/>
      <protection hidden="1"/>
    </xf>
    <xf numFmtId="0" fontId="11" fillId="7" borderId="42" xfId="0" applyFont="1" applyFill="1" applyBorder="1" applyProtection="1">
      <protection hidden="1"/>
    </xf>
    <xf numFmtId="10" fontId="11" fillId="7" borderId="43" xfId="2" applyNumberFormat="1" applyFont="1" applyFill="1" applyBorder="1" applyProtection="1">
      <protection hidden="1"/>
    </xf>
    <xf numFmtId="10" fontId="11" fillId="7" borderId="44" xfId="2" applyNumberFormat="1" applyFont="1" applyFill="1" applyBorder="1" applyProtection="1">
      <protection hidden="1"/>
    </xf>
    <xf numFmtId="0" fontId="8" fillId="17" borderId="17" xfId="0" applyFont="1" applyFill="1" applyBorder="1" applyAlignment="1" applyProtection="1">
      <alignment horizontal="center"/>
      <protection hidden="1"/>
    </xf>
    <xf numFmtId="0" fontId="8" fillId="17" borderId="18" xfId="0" applyFont="1" applyFill="1" applyBorder="1" applyAlignment="1" applyProtection="1">
      <alignment horizontal="center"/>
      <protection hidden="1"/>
    </xf>
    <xf numFmtId="0" fontId="8" fillId="17" borderId="12" xfId="0" applyFont="1" applyFill="1" applyBorder="1" applyAlignment="1" applyProtection="1">
      <alignment horizontal="center"/>
      <protection hidden="1"/>
    </xf>
    <xf numFmtId="0" fontId="31" fillId="2" borderId="13" xfId="0" applyFont="1" applyFill="1" applyBorder="1" applyProtection="1">
      <protection hidden="1"/>
    </xf>
    <xf numFmtId="0" fontId="31" fillId="2" borderId="13" xfId="0" applyFont="1" applyFill="1" applyBorder="1" applyAlignment="1" applyProtection="1">
      <alignment horizontal="center"/>
      <protection hidden="1"/>
    </xf>
    <xf numFmtId="4" fontId="31" fillId="2" borderId="20" xfId="0" applyNumberFormat="1" applyFont="1" applyFill="1" applyBorder="1" applyAlignment="1" applyProtection="1">
      <alignment horizontal="center"/>
      <protection hidden="1"/>
    </xf>
    <xf numFmtId="3" fontId="31" fillId="2" borderId="20" xfId="0" applyNumberFormat="1" applyFont="1" applyFill="1" applyBorder="1" applyAlignment="1" applyProtection="1">
      <alignment horizontal="center"/>
      <protection hidden="1"/>
    </xf>
    <xf numFmtId="0" fontId="31" fillId="2" borderId="16" xfId="0" applyFont="1" applyFill="1" applyBorder="1" applyAlignment="1" applyProtection="1">
      <alignment horizontal="center"/>
      <protection hidden="1"/>
    </xf>
    <xf numFmtId="4" fontId="31" fillId="2" borderId="22" xfId="0" applyNumberFormat="1" applyFont="1" applyFill="1" applyBorder="1" applyAlignment="1" applyProtection="1">
      <alignment horizontal="center"/>
      <protection hidden="1"/>
    </xf>
    <xf numFmtId="3" fontId="31" fillId="2" borderId="22" xfId="0" applyNumberFormat="1" applyFont="1" applyFill="1" applyBorder="1" applyAlignment="1" applyProtection="1">
      <alignment horizontal="center"/>
      <protection hidden="1"/>
    </xf>
    <xf numFmtId="0" fontId="31" fillId="2" borderId="16" xfId="0" applyFont="1" applyFill="1" applyBorder="1" applyProtection="1">
      <protection hidden="1"/>
    </xf>
    <xf numFmtId="4" fontId="31" fillId="2" borderId="31" xfId="0" applyNumberFormat="1" applyFont="1" applyFill="1" applyBorder="1" applyAlignment="1" applyProtection="1">
      <alignment horizontal="center"/>
      <protection hidden="1"/>
    </xf>
    <xf numFmtId="3" fontId="31" fillId="2" borderId="31" xfId="0" applyNumberFormat="1" applyFont="1" applyFill="1" applyBorder="1" applyAlignment="1" applyProtection="1">
      <alignment horizontal="center"/>
      <protection hidden="1"/>
    </xf>
    <xf numFmtId="1" fontId="21" fillId="2" borderId="0" xfId="0" applyNumberFormat="1" applyFont="1" applyFill="1" applyProtection="1">
      <protection hidden="1"/>
    </xf>
    <xf numFmtId="9" fontId="21" fillId="2" borderId="0" xfId="2" applyFont="1" applyFill="1" applyProtection="1">
      <protection hidden="1"/>
    </xf>
    <xf numFmtId="0" fontId="72" fillId="9" borderId="33" xfId="0" applyFont="1" applyFill="1" applyBorder="1" applyAlignment="1" applyProtection="1">
      <alignment horizontal="left" vertical="top" wrapText="1"/>
      <protection hidden="1"/>
    </xf>
    <xf numFmtId="0" fontId="72" fillId="9" borderId="13" xfId="0" applyFont="1" applyFill="1" applyBorder="1" applyAlignment="1" applyProtection="1">
      <alignment horizontal="left" vertical="top" wrapText="1"/>
      <protection hidden="1"/>
    </xf>
    <xf numFmtId="0" fontId="72" fillId="9" borderId="20" xfId="0" applyFont="1" applyFill="1" applyBorder="1" applyAlignment="1" applyProtection="1">
      <alignment horizontal="left" vertical="top" wrapText="1"/>
      <protection hidden="1"/>
    </xf>
    <xf numFmtId="0" fontId="72" fillId="9" borderId="34" xfId="0" applyFont="1" applyFill="1" applyBorder="1" applyAlignment="1" applyProtection="1">
      <alignment horizontal="left" vertical="top" wrapText="1"/>
      <protection hidden="1"/>
    </xf>
    <xf numFmtId="0" fontId="72" fillId="9" borderId="0" xfId="0" applyFont="1" applyFill="1" applyAlignment="1" applyProtection="1">
      <alignment horizontal="left" vertical="top" wrapText="1"/>
      <protection hidden="1"/>
    </xf>
    <xf numFmtId="0" fontId="72" fillId="9" borderId="22" xfId="0" applyFont="1" applyFill="1" applyBorder="1" applyAlignment="1" applyProtection="1">
      <alignment horizontal="left" vertical="top" wrapText="1"/>
      <protection hidden="1"/>
    </xf>
    <xf numFmtId="0" fontId="72" fillId="9" borderId="35" xfId="0" applyFont="1" applyFill="1" applyBorder="1" applyAlignment="1" applyProtection="1">
      <alignment horizontal="left" vertical="top" wrapText="1"/>
      <protection hidden="1"/>
    </xf>
    <xf numFmtId="0" fontId="72" fillId="9" borderId="16" xfId="0" applyFont="1" applyFill="1" applyBorder="1" applyAlignment="1" applyProtection="1">
      <alignment horizontal="left" vertical="top" wrapText="1"/>
      <protection hidden="1"/>
    </xf>
    <xf numFmtId="0" fontId="72" fillId="9" borderId="31" xfId="0" applyFont="1" applyFill="1" applyBorder="1" applyAlignment="1" applyProtection="1">
      <alignment horizontal="left" vertical="top" wrapText="1"/>
      <protection hidden="1"/>
    </xf>
    <xf numFmtId="4" fontId="31" fillId="2" borderId="0" xfId="0" applyNumberFormat="1" applyFont="1" applyFill="1" applyAlignment="1" applyProtection="1">
      <alignment horizontal="center"/>
      <protection hidden="1"/>
    </xf>
    <xf numFmtId="3" fontId="31" fillId="2" borderId="0" xfId="0" applyNumberFormat="1" applyFont="1" applyFill="1" applyAlignment="1" applyProtection="1">
      <alignment horizontal="center"/>
      <protection hidden="1"/>
    </xf>
    <xf numFmtId="4" fontId="21" fillId="2" borderId="0" xfId="0" applyNumberFormat="1" applyFont="1" applyFill="1" applyAlignment="1" applyProtection="1">
      <alignment horizontal="center"/>
      <protection hidden="1"/>
    </xf>
    <xf numFmtId="1" fontId="21" fillId="2" borderId="0" xfId="0" applyNumberFormat="1" applyFont="1" applyFill="1" applyAlignment="1" applyProtection="1">
      <alignment horizontal="center"/>
      <protection hidden="1"/>
    </xf>
    <xf numFmtId="9" fontId="21" fillId="2" borderId="0" xfId="2" applyFont="1" applyFill="1" applyBorder="1" applyAlignment="1" applyProtection="1">
      <alignment horizontal="center"/>
      <protection hidden="1"/>
    </xf>
    <xf numFmtId="0" fontId="31" fillId="9" borderId="33" xfId="0" applyFont="1" applyFill="1" applyBorder="1" applyAlignment="1" applyProtection="1">
      <alignment horizontal="left" vertical="top" wrapText="1"/>
      <protection hidden="1"/>
    </xf>
    <xf numFmtId="0" fontId="31" fillId="9" borderId="13" xfId="0" applyFont="1" applyFill="1" applyBorder="1" applyAlignment="1" applyProtection="1">
      <alignment horizontal="left" vertical="top" wrapText="1"/>
      <protection hidden="1"/>
    </xf>
    <xf numFmtId="0" fontId="31" fillId="9" borderId="20" xfId="0" applyFont="1" applyFill="1" applyBorder="1" applyAlignment="1" applyProtection="1">
      <alignment horizontal="left" vertical="top" wrapText="1"/>
      <protection hidden="1"/>
    </xf>
    <xf numFmtId="0" fontId="31" fillId="9" borderId="34" xfId="0" applyFont="1" applyFill="1" applyBorder="1" applyAlignment="1" applyProtection="1">
      <alignment horizontal="left" vertical="top" wrapText="1"/>
      <protection hidden="1"/>
    </xf>
    <xf numFmtId="0" fontId="31" fillId="9" borderId="0" xfId="0" applyFont="1" applyFill="1" applyAlignment="1" applyProtection="1">
      <alignment horizontal="left" vertical="top" wrapText="1"/>
      <protection hidden="1"/>
    </xf>
    <xf numFmtId="0" fontId="31" fillId="9" borderId="22" xfId="0" applyFont="1" applyFill="1" applyBorder="1" applyAlignment="1" applyProtection="1">
      <alignment horizontal="left" vertical="top" wrapText="1"/>
      <protection hidden="1"/>
    </xf>
    <xf numFmtId="0" fontId="31" fillId="9" borderId="35" xfId="0" applyFont="1" applyFill="1" applyBorder="1" applyAlignment="1" applyProtection="1">
      <alignment horizontal="left" vertical="top" wrapText="1"/>
      <protection hidden="1"/>
    </xf>
    <xf numFmtId="0" fontId="31" fillId="9" borderId="16" xfId="0" applyFont="1" applyFill="1" applyBorder="1" applyAlignment="1" applyProtection="1">
      <alignment horizontal="left" vertical="top" wrapText="1"/>
      <protection hidden="1"/>
    </xf>
    <xf numFmtId="0" fontId="31" fillId="9" borderId="31" xfId="0" applyFont="1" applyFill="1" applyBorder="1" applyAlignment="1" applyProtection="1">
      <alignment horizontal="left" vertical="top" wrapText="1"/>
      <protection hidden="1"/>
    </xf>
    <xf numFmtId="9" fontId="17" fillId="2" borderId="0" xfId="2" applyFont="1" applyFill="1" applyProtection="1">
      <protection hidden="1"/>
    </xf>
    <xf numFmtId="0" fontId="31" fillId="2" borderId="14" xfId="0" applyFont="1" applyFill="1" applyBorder="1" applyProtection="1">
      <protection hidden="1"/>
    </xf>
    <xf numFmtId="4" fontId="31" fillId="2" borderId="13" xfId="0" applyNumberFormat="1" applyFont="1" applyFill="1" applyBorder="1" applyAlignment="1" applyProtection="1">
      <alignment horizontal="center"/>
      <protection hidden="1"/>
    </xf>
    <xf numFmtId="3" fontId="31" fillId="2" borderId="14" xfId="0" applyNumberFormat="1" applyFont="1" applyFill="1" applyBorder="1" applyAlignment="1" applyProtection="1">
      <alignment horizontal="center"/>
      <protection hidden="1"/>
    </xf>
    <xf numFmtId="3" fontId="31" fillId="2" borderId="3" xfId="0" applyNumberFormat="1" applyFont="1" applyFill="1" applyBorder="1" applyAlignment="1" applyProtection="1">
      <alignment horizontal="center"/>
      <protection hidden="1"/>
    </xf>
    <xf numFmtId="4" fontId="31" fillId="2" borderId="16" xfId="0" applyNumberFormat="1" applyFont="1" applyFill="1" applyBorder="1" applyAlignment="1" applyProtection="1">
      <alignment horizontal="center"/>
      <protection hidden="1"/>
    </xf>
    <xf numFmtId="3" fontId="31" fillId="2" borderId="15" xfId="0" applyNumberFormat="1" applyFont="1" applyFill="1" applyBorder="1" applyAlignment="1" applyProtection="1">
      <alignment horizontal="center"/>
      <protection hidden="1"/>
    </xf>
    <xf numFmtId="0" fontId="31" fillId="2" borderId="19" xfId="0" applyFont="1" applyFill="1" applyBorder="1" applyProtection="1">
      <protection hidden="1"/>
    </xf>
    <xf numFmtId="0" fontId="31" fillId="2" borderId="21" xfId="0" applyFont="1" applyFill="1" applyBorder="1" applyProtection="1">
      <protection hidden="1"/>
    </xf>
    <xf numFmtId="4" fontId="31" fillId="2" borderId="0" xfId="0" applyNumberFormat="1" applyFont="1" applyFill="1" applyAlignment="1" applyProtection="1">
      <alignment horizontal="center"/>
      <protection hidden="1"/>
    </xf>
    <xf numFmtId="4" fontId="31" fillId="2" borderId="22" xfId="0" applyNumberFormat="1" applyFont="1" applyFill="1" applyBorder="1" applyAlignment="1" applyProtection="1">
      <alignment horizontal="center"/>
      <protection hidden="1"/>
    </xf>
    <xf numFmtId="0" fontId="31" fillId="2" borderId="32" xfId="0" applyFont="1" applyFill="1" applyBorder="1" applyProtection="1">
      <protection hidden="1"/>
    </xf>
    <xf numFmtId="3" fontId="21" fillId="2" borderId="0" xfId="0" applyNumberFormat="1" applyFont="1" applyFill="1" applyProtection="1">
      <protection hidden="1"/>
    </xf>
    <xf numFmtId="0" fontId="31" fillId="9" borderId="33" xfId="0" applyFont="1" applyFill="1" applyBorder="1" applyAlignment="1" applyProtection="1">
      <alignment horizontal="center"/>
      <protection hidden="1"/>
    </xf>
    <xf numFmtId="0" fontId="31" fillId="9" borderId="13" xfId="0" applyFont="1" applyFill="1" applyBorder="1" applyAlignment="1" applyProtection="1">
      <alignment horizontal="center"/>
      <protection hidden="1"/>
    </xf>
    <xf numFmtId="0" fontId="31" fillId="9" borderId="20" xfId="0" applyFont="1" applyFill="1" applyBorder="1" applyAlignment="1" applyProtection="1">
      <alignment horizontal="center"/>
      <protection hidden="1"/>
    </xf>
    <xf numFmtId="0" fontId="31" fillId="9" borderId="34" xfId="0" applyFont="1" applyFill="1" applyBorder="1" applyAlignment="1" applyProtection="1">
      <alignment horizontal="center"/>
      <protection hidden="1"/>
    </xf>
    <xf numFmtId="0" fontId="31" fillId="9" borderId="0" xfId="0" applyFont="1" applyFill="1" applyAlignment="1" applyProtection="1">
      <alignment horizontal="center"/>
      <protection hidden="1"/>
    </xf>
    <xf numFmtId="0" fontId="31" fillId="9" borderId="22" xfId="0" applyFont="1" applyFill="1" applyBorder="1" applyAlignment="1" applyProtection="1">
      <alignment horizontal="center"/>
      <protection hidden="1"/>
    </xf>
    <xf numFmtId="0" fontId="31" fillId="9" borderId="35" xfId="0" applyFont="1" applyFill="1" applyBorder="1" applyAlignment="1" applyProtection="1">
      <alignment horizontal="center"/>
      <protection hidden="1"/>
    </xf>
    <xf numFmtId="0" fontId="31" fillId="9" borderId="16" xfId="0" applyFont="1" applyFill="1" applyBorder="1" applyAlignment="1" applyProtection="1">
      <alignment horizontal="center"/>
      <protection hidden="1"/>
    </xf>
    <xf numFmtId="0" fontId="31" fillId="9" borderId="31" xfId="0" applyFont="1" applyFill="1" applyBorder="1" applyAlignment="1" applyProtection="1">
      <alignment horizontal="center"/>
      <protection hidden="1"/>
    </xf>
    <xf numFmtId="10" fontId="17" fillId="2" borderId="22" xfId="2" applyNumberFormat="1" applyFont="1" applyFill="1" applyBorder="1" applyAlignment="1" applyProtection="1">
      <alignment horizontal="center"/>
      <protection hidden="1"/>
    </xf>
    <xf numFmtId="0" fontId="5" fillId="2" borderId="0" xfId="0" applyFont="1" applyFill="1" applyAlignment="1" applyProtection="1">
      <alignment horizontal="center"/>
      <protection hidden="1"/>
    </xf>
    <xf numFmtId="4" fontId="5" fillId="2" borderId="0" xfId="0" applyNumberFormat="1" applyFont="1" applyFill="1" applyAlignment="1" applyProtection="1">
      <alignment horizontal="center"/>
      <protection hidden="1"/>
    </xf>
    <xf numFmtId="9" fontId="5" fillId="2" borderId="0" xfId="2" applyFont="1" applyFill="1" applyBorder="1" applyAlignment="1" applyProtection="1">
      <alignment horizontal="center"/>
      <protection hidden="1"/>
    </xf>
    <xf numFmtId="0" fontId="73" fillId="9" borderId="33" xfId="0" applyFont="1" applyFill="1" applyBorder="1" applyAlignment="1" applyProtection="1">
      <alignment horizontal="left" vertical="center" wrapText="1"/>
      <protection hidden="1"/>
    </xf>
    <xf numFmtId="0" fontId="73" fillId="9" borderId="13" xfId="0" applyFont="1" applyFill="1" applyBorder="1" applyAlignment="1" applyProtection="1">
      <alignment horizontal="left" vertical="center"/>
      <protection hidden="1"/>
    </xf>
    <xf numFmtId="0" fontId="73" fillId="9" borderId="20" xfId="0" applyFont="1" applyFill="1" applyBorder="1" applyAlignment="1" applyProtection="1">
      <alignment horizontal="left" vertical="center"/>
      <protection hidden="1"/>
    </xf>
    <xf numFmtId="0" fontId="73" fillId="9" borderId="34" xfId="0" applyFont="1" applyFill="1" applyBorder="1" applyAlignment="1" applyProtection="1">
      <alignment horizontal="left" vertical="center"/>
      <protection hidden="1"/>
    </xf>
    <xf numFmtId="0" fontId="73" fillId="9" borderId="0" xfId="0" applyFont="1" applyFill="1" applyAlignment="1" applyProtection="1">
      <alignment horizontal="left" vertical="center"/>
      <protection hidden="1"/>
    </xf>
    <xf numFmtId="0" fontId="73" fillId="9" borderId="22" xfId="0" applyFont="1" applyFill="1" applyBorder="1" applyAlignment="1" applyProtection="1">
      <alignment horizontal="left" vertical="center"/>
      <protection hidden="1"/>
    </xf>
    <xf numFmtId="0" fontId="73" fillId="9" borderId="35" xfId="0" applyFont="1" applyFill="1" applyBorder="1" applyAlignment="1" applyProtection="1">
      <alignment horizontal="left" vertical="center"/>
      <protection hidden="1"/>
    </xf>
    <xf numFmtId="0" fontId="73" fillId="9" borderId="16" xfId="0" applyFont="1" applyFill="1" applyBorder="1" applyAlignment="1" applyProtection="1">
      <alignment horizontal="left" vertical="center"/>
      <protection hidden="1"/>
    </xf>
    <xf numFmtId="0" fontId="73" fillId="9" borderId="31" xfId="0" applyFont="1" applyFill="1" applyBorder="1" applyAlignment="1" applyProtection="1">
      <alignment horizontal="left" vertical="center"/>
      <protection hidden="1"/>
    </xf>
    <xf numFmtId="0" fontId="31" fillId="0" borderId="0" xfId="0" applyFont="1"/>
    <xf numFmtId="41" fontId="31" fillId="0" borderId="0" xfId="5" applyFont="1"/>
    <xf numFmtId="3" fontId="31" fillId="0" borderId="0" xfId="0" applyNumberFormat="1" applyFont="1"/>
    <xf numFmtId="0" fontId="39" fillId="21" borderId="6" xfId="0" applyFont="1" applyFill="1" applyBorder="1" applyAlignment="1">
      <alignment vertical="center" wrapText="1"/>
    </xf>
    <xf numFmtId="6" fontId="39" fillId="21" borderId="29" xfId="0" applyNumberFormat="1" applyFont="1" applyFill="1" applyBorder="1" applyAlignment="1">
      <alignment vertical="center" wrapText="1"/>
    </xf>
    <xf numFmtId="10" fontId="39" fillId="21" borderId="29" xfId="0" applyNumberFormat="1" applyFont="1" applyFill="1" applyBorder="1" applyAlignment="1">
      <alignment vertical="center" wrapText="1"/>
    </xf>
    <xf numFmtId="0" fontId="39" fillId="0" borderId="6" xfId="0" applyFont="1" applyBorder="1" applyAlignment="1">
      <alignment vertical="center" wrapText="1"/>
    </xf>
    <xf numFmtId="6" fontId="39" fillId="0" borderId="29" xfId="0" applyNumberFormat="1" applyFont="1" applyBorder="1" applyAlignment="1">
      <alignment vertical="center" wrapText="1"/>
    </xf>
    <xf numFmtId="10" fontId="39" fillId="0" borderId="29" xfId="0" applyNumberFormat="1" applyFont="1" applyBorder="1" applyAlignment="1">
      <alignment vertical="center" wrapText="1"/>
    </xf>
    <xf numFmtId="0" fontId="40" fillId="0" borderId="9" xfId="0" applyFont="1" applyFill="1" applyBorder="1" applyAlignment="1">
      <alignment horizontal="center" vertical="center" wrapText="1"/>
    </xf>
    <xf numFmtId="0" fontId="40" fillId="0" borderId="10" xfId="0" applyFont="1" applyFill="1" applyBorder="1" applyAlignment="1">
      <alignment horizontal="center" vertical="center" wrapText="1"/>
    </xf>
    <xf numFmtId="9" fontId="31" fillId="0" borderId="0" xfId="2" applyFont="1"/>
    <xf numFmtId="0" fontId="40" fillId="0" borderId="1" xfId="0" applyFont="1" applyFill="1" applyBorder="1" applyAlignment="1">
      <alignment horizontal="center" vertical="center" wrapText="1"/>
    </xf>
    <xf numFmtId="0" fontId="31" fillId="0" borderId="1" xfId="0" applyFont="1" applyBorder="1"/>
    <xf numFmtId="0" fontId="39" fillId="21" borderId="1" xfId="0" applyFont="1" applyFill="1" applyBorder="1" applyAlignment="1">
      <alignment vertical="center" wrapText="1"/>
    </xf>
    <xf numFmtId="9" fontId="31" fillId="0" borderId="1" xfId="2" applyFont="1" applyBorder="1"/>
    <xf numFmtId="0" fontId="39" fillId="0" borderId="1" xfId="0" applyFont="1" applyBorder="1" applyAlignment="1">
      <alignment vertical="center" wrapText="1"/>
    </xf>
    <xf numFmtId="0" fontId="75" fillId="21" borderId="6" xfId="0" applyFont="1" applyFill="1" applyBorder="1" applyAlignment="1">
      <alignment vertical="center" wrapText="1"/>
    </xf>
    <xf numFmtId="0" fontId="75" fillId="21" borderId="29" xfId="0" applyFont="1" applyFill="1" applyBorder="1" applyAlignment="1">
      <alignment vertical="center" wrapText="1"/>
    </xf>
    <xf numFmtId="0" fontId="75" fillId="0" borderId="6" xfId="0" applyFont="1" applyBorder="1" applyAlignment="1">
      <alignment vertical="center" wrapText="1"/>
    </xf>
    <xf numFmtId="0" fontId="75" fillId="0" borderId="29" xfId="0" applyFont="1" applyBorder="1" applyAlignment="1">
      <alignment vertical="center" wrapText="1"/>
    </xf>
    <xf numFmtId="0" fontId="74" fillId="0" borderId="9" xfId="0" applyFont="1" applyFill="1" applyBorder="1" applyAlignment="1">
      <alignment vertical="center" wrapText="1"/>
    </xf>
    <xf numFmtId="0" fontId="74" fillId="0" borderId="10" xfId="0" applyFont="1" applyFill="1" applyBorder="1" applyAlignment="1">
      <alignment vertical="center" wrapText="1"/>
    </xf>
    <xf numFmtId="0" fontId="76" fillId="0" borderId="9" xfId="0" applyFont="1" applyFill="1" applyBorder="1" applyAlignment="1">
      <alignment vertical="center" wrapText="1"/>
    </xf>
    <xf numFmtId="0" fontId="76" fillId="0" borderId="10" xfId="0" applyFont="1" applyFill="1" applyBorder="1" applyAlignment="1">
      <alignment vertical="center" wrapText="1"/>
    </xf>
    <xf numFmtId="0" fontId="77" fillId="21" borderId="6" xfId="0" applyFont="1" applyFill="1" applyBorder="1" applyAlignment="1">
      <alignment vertical="center" wrapText="1"/>
    </xf>
    <xf numFmtId="10" fontId="77" fillId="21" borderId="29" xfId="0" applyNumberFormat="1" applyFont="1" applyFill="1" applyBorder="1" applyAlignment="1">
      <alignment vertical="center" wrapText="1"/>
    </xf>
    <xf numFmtId="0" fontId="77" fillId="21" borderId="29" xfId="0" applyFont="1" applyFill="1" applyBorder="1" applyAlignment="1">
      <alignment vertical="center" wrapText="1"/>
    </xf>
    <xf numFmtId="0" fontId="77" fillId="0" borderId="6" xfId="0" applyFont="1" applyBorder="1" applyAlignment="1">
      <alignment vertical="center" wrapText="1"/>
    </xf>
    <xf numFmtId="10" fontId="77" fillId="0" borderId="29" xfId="0" applyNumberFormat="1" applyFont="1" applyBorder="1" applyAlignment="1">
      <alignment vertical="center" wrapText="1"/>
    </xf>
    <xf numFmtId="0" fontId="77" fillId="0" borderId="29" xfId="0" applyFont="1" applyBorder="1" applyAlignment="1">
      <alignment vertical="center" wrapText="1"/>
    </xf>
  </cellXfs>
  <cellStyles count="14">
    <cellStyle name="Hipervínculo" xfId="3" builtinId="8" hidden="1"/>
    <cellStyle name="Hipervínculo" xfId="6" builtinId="8" hidden="1"/>
    <cellStyle name="Hipervínculo" xfId="8" builtinId="8" hidden="1"/>
    <cellStyle name="Hipervínculo visitado" xfId="4" builtinId="9" hidden="1"/>
    <cellStyle name="Hipervínculo visitado" xfId="7" builtinId="9" hidden="1"/>
    <cellStyle name="Hipervínculo visitado" xfId="9" builtinId="9" hidden="1"/>
    <cellStyle name="Millares" xfId="1" builtinId="3"/>
    <cellStyle name="Millares [0]" xfId="5" builtinId="6"/>
    <cellStyle name="Millares [0] 2" xfId="12" xr:uid="{F5D48514-8B0C-AB44-B2B1-8A448E095753}"/>
    <cellStyle name="Moneda [0]" xfId="10" builtinId="7"/>
    <cellStyle name="Normal" xfId="0" builtinId="0"/>
    <cellStyle name="Normal 2" xfId="11" xr:uid="{B209D50D-EBA9-BE48-B1A7-AAFF1F515532}"/>
    <cellStyle name="Porcentaje" xfId="2" builtinId="5"/>
    <cellStyle name="Porcentaje 2" xfId="13" xr:uid="{1D1FD78C-DF7A-1249-9066-FAD6BB0DAC33}"/>
  </cellStyles>
  <dxfs count="349">
    <dxf>
      <font>
        <color auto="1"/>
      </font>
      <fill>
        <patternFill>
          <bgColor rgb="FFFFFF00"/>
        </patternFill>
      </fill>
    </dxf>
    <dxf>
      <font>
        <color theme="0"/>
      </font>
    </dxf>
    <dxf>
      <font>
        <color theme="0"/>
      </font>
    </dxf>
    <dxf>
      <font>
        <color theme="0"/>
      </font>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ont>
        <color theme="0"/>
      </font>
    </dxf>
    <dxf>
      <fill>
        <patternFill>
          <bgColor rgb="FF00B0F0"/>
        </patternFill>
      </fill>
      <border>
        <left style="thin">
          <color indexed="64"/>
        </left>
        <right style="thin">
          <color indexed="64"/>
        </right>
        <top style="thin">
          <color indexed="64"/>
        </top>
        <bottom style="thin">
          <color indexed="64"/>
        </bottom>
      </border>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theme="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
      <font>
        <color rgb="FF00B0F0"/>
      </font>
    </dxf>
  </dxfs>
  <tableStyles count="0" defaultTableStyle="TableStyleMedium9" defaultPivotStyle="PivotStyleLight16"/>
  <colors>
    <mruColors>
      <color rgb="FF28D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CO"/>
              <a:t>LIQUIDEZ</a:t>
            </a:r>
          </a:p>
        </c:rich>
      </c:tx>
      <c:overlay val="0"/>
      <c:spPr>
        <a:noFill/>
        <a:ln w="25400">
          <a:noFill/>
        </a:ln>
      </c:spPr>
    </c:title>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3.5859820700896501E-2"/>
          <c:y val="0.21525661215424999"/>
          <c:w val="0.95554383330445603"/>
          <c:h val="0.61817484352917496"/>
        </c:manualLayout>
      </c:layout>
      <c:bar3DChart>
        <c:barDir val="col"/>
        <c:grouping val="clustered"/>
        <c:varyColors val="0"/>
        <c:ser>
          <c:idx val="1"/>
          <c:order val="0"/>
          <c:tx>
            <c:strRef>
              <c:f>'Ind Liquidez'!$B$8</c:f>
              <c:strCache>
                <c:ptCount val="1"/>
                <c:pt idx="0">
                  <c:v>RAZON CORRIENTE </c:v>
                </c:pt>
              </c:strCache>
            </c:strRef>
          </c:tx>
          <c:spPr>
            <a:scene3d>
              <a:camera prst="orthographicFront"/>
              <a:lightRig rig="threePt" dir="t"/>
            </a:scene3d>
            <a:sp3d>
              <a:bevelT/>
            </a:sp3d>
          </c:spPr>
          <c:invertIfNegative val="0"/>
          <c:dLbls>
            <c:dLbl>
              <c:idx val="0"/>
              <c:layout>
                <c:manualLayout>
                  <c:x val="1.22222222222222E-2"/>
                  <c:y val="-1.5057409039614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41-4A4B-873C-68534BE22789}"/>
                </c:ext>
              </c:extLst>
            </c:dLbl>
            <c:dLbl>
              <c:idx val="1"/>
              <c:layout>
                <c:manualLayout>
                  <c:x val="1.1111111111111099E-2"/>
                  <c:y val="-1.2045927231691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41-4A4B-873C-68534BE22789}"/>
                </c:ext>
              </c:extLst>
            </c:dLbl>
            <c:dLbl>
              <c:idx val="2"/>
              <c:layout>
                <c:manualLayout>
                  <c:x val="1.22222222222222E-2"/>
                  <c:y val="-1.806889084753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41-4A4B-873C-68534BE22789}"/>
                </c:ext>
              </c:extLst>
            </c:dLbl>
            <c:dLbl>
              <c:idx val="3"/>
              <c:layout>
                <c:manualLayout>
                  <c:x val="8.8888888888888906E-3"/>
                  <c:y val="-1.806889084753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41-4A4B-873C-68534BE22789}"/>
                </c:ext>
              </c:extLst>
            </c:dLbl>
            <c:dLbl>
              <c:idx val="4"/>
              <c:layout>
                <c:manualLayout>
                  <c:x val="0.01"/>
                  <c:y val="-2.10803726554605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F41-4A4B-873C-68534BE22789}"/>
                </c:ext>
              </c:extLst>
            </c:dLbl>
            <c:spPr>
              <a:noFill/>
              <a:ln w="25400">
                <a:noFill/>
              </a:ln>
            </c:spPr>
            <c:txPr>
              <a:bodyPr/>
              <a:lstStyle/>
              <a:p>
                <a:pPr>
                  <a:defRPr sz="12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'Ind Liquidez'!$F$8:$J$8</c:f>
              <c:numCache>
                <c:formatCode>#,##0.00</c:formatCode>
                <c:ptCount val="5"/>
                <c:pt idx="0">
                  <c:v>1.1940424949786324</c:v>
                </c:pt>
                <c:pt idx="1">
                  <c:v>-0.16158211826041935</c:v>
                </c:pt>
                <c:pt idx="2">
                  <c:v>0.28380816626835592</c:v>
                </c:pt>
                <c:pt idx="3">
                  <c:v>1.3675519208425733</c:v>
                </c:pt>
                <c:pt idx="4">
                  <c:v>3.0328006786736341</c:v>
                </c:pt>
              </c:numCache>
            </c:numRef>
          </c:val>
          <c:extLst>
            <c:ext xmlns:c16="http://schemas.microsoft.com/office/drawing/2014/chart" uri="{C3380CC4-5D6E-409C-BE32-E72D297353CC}">
              <c16:uniqueId val="{00000005-1F41-4A4B-873C-68534BE22789}"/>
            </c:ext>
          </c:extLst>
        </c:ser>
        <c:ser>
          <c:idx val="2"/>
          <c:order val="1"/>
          <c:tx>
            <c:strRef>
              <c:f>'Ind Liquidez'!$B$16</c:f>
              <c:strCache>
                <c:ptCount val="1"/>
                <c:pt idx="0">
                  <c:v>SOLIDEZ</c:v>
                </c:pt>
              </c:strCache>
            </c:strRef>
          </c:tx>
          <c:invertIfNegative val="0"/>
          <c:dLbls>
            <c:dLbl>
              <c:idx val="0"/>
              <c:layout>
                <c:manualLayout>
                  <c:x val="1.1111111111111099E-2"/>
                  <c:y val="-1.5057409039614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F41-4A4B-873C-68534BE22789}"/>
                </c:ext>
              </c:extLst>
            </c:dLbl>
            <c:dLbl>
              <c:idx val="1"/>
              <c:layout>
                <c:manualLayout>
                  <c:x val="1.22222222222222E-2"/>
                  <c:y val="-1.5057409039614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F41-4A4B-873C-68534BE22789}"/>
                </c:ext>
              </c:extLst>
            </c:dLbl>
            <c:dLbl>
              <c:idx val="2"/>
              <c:layout>
                <c:manualLayout>
                  <c:x val="1.55555555555556E-2"/>
                  <c:y val="-2.4091854463383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F41-4A4B-873C-68534BE22789}"/>
                </c:ext>
              </c:extLst>
            </c:dLbl>
            <c:dLbl>
              <c:idx val="3"/>
              <c:layout>
                <c:manualLayout>
                  <c:x val="8.8888888888889704E-3"/>
                  <c:y val="-1.806889084753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F41-4A4B-873C-68534BE22789}"/>
                </c:ext>
              </c:extLst>
            </c:dLbl>
            <c:dLbl>
              <c:idx val="4"/>
              <c:layout>
                <c:manualLayout>
                  <c:x val="1.44444444444444E-2"/>
                  <c:y val="-3.01148180792294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F41-4A4B-873C-68534BE22789}"/>
                </c:ext>
              </c:extLst>
            </c:dLbl>
            <c:spPr>
              <a:noFill/>
              <a:ln w="25400">
                <a:noFill/>
              </a:ln>
            </c:spPr>
            <c:txPr>
              <a:bodyPr/>
              <a:lstStyle/>
              <a:p>
                <a:pPr>
                  <a:defRPr sz="12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'Ind Liquidez'!$F$16:$J$16</c:f>
              <c:numCache>
                <c:formatCode>#,##0.00</c:formatCode>
                <c:ptCount val="5"/>
                <c:pt idx="0">
                  <c:v>0.4342334441634732</c:v>
                </c:pt>
                <c:pt idx="1">
                  <c:v>6.460499697440282E-2</c:v>
                </c:pt>
                <c:pt idx="2">
                  <c:v>0.22652710550235444</c:v>
                </c:pt>
                <c:pt idx="3">
                  <c:v>1.4126000931351874</c:v>
                </c:pt>
                <c:pt idx="4">
                  <c:v>3.0712269592263808</c:v>
                </c:pt>
              </c:numCache>
            </c:numRef>
          </c:val>
          <c:extLst>
            <c:ext xmlns:c16="http://schemas.microsoft.com/office/drawing/2014/chart" uri="{C3380CC4-5D6E-409C-BE32-E72D297353CC}">
              <c16:uniqueId val="{0000000B-1F41-4A4B-873C-68534BE22789}"/>
            </c:ext>
          </c:extLst>
        </c:ser>
        <c:dLbls>
          <c:showLegendKey val="0"/>
          <c:showVal val="0"/>
          <c:showCatName val="0"/>
          <c:showSerName val="0"/>
          <c:showPercent val="0"/>
          <c:showBubbleSize val="0"/>
        </c:dLbls>
        <c:gapWidth val="150"/>
        <c:shape val="box"/>
        <c:axId val="2076545896"/>
        <c:axId val="2076549048"/>
        <c:axId val="0"/>
      </c:bar3DChart>
      <c:catAx>
        <c:axId val="2076545896"/>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076549048"/>
        <c:crosses val="autoZero"/>
        <c:auto val="1"/>
        <c:lblAlgn val="ctr"/>
        <c:lblOffset val="100"/>
        <c:noMultiLvlLbl val="0"/>
      </c:catAx>
      <c:valAx>
        <c:axId val="2076549048"/>
        <c:scaling>
          <c:orientation val="minMax"/>
        </c:scaling>
        <c:delete val="1"/>
        <c:axPos val="l"/>
        <c:numFmt formatCode="#,##0.00" sourceLinked="1"/>
        <c:majorTickMark val="out"/>
        <c:minorTickMark val="none"/>
        <c:tickLblPos val="none"/>
        <c:crossAx val="2076545896"/>
        <c:crosses val="autoZero"/>
        <c:crossBetween val="between"/>
      </c:valAx>
      <c:spPr>
        <a:noFill/>
        <a:ln w="25400">
          <a:noFill/>
        </a:ln>
      </c:spPr>
    </c:plotArea>
    <c:legend>
      <c:legendPos val="r"/>
      <c:layout>
        <c:manualLayout>
          <c:xMode val="edge"/>
          <c:yMode val="edge"/>
          <c:x val="0.13565222332221"/>
          <c:y val="0.14681469816272999"/>
          <c:w val="0.391304359228202"/>
          <c:h val="6.09417322834645E-2"/>
        </c:manualLayout>
      </c:layout>
      <c:overlay val="0"/>
      <c:txPr>
        <a:bodyPr/>
        <a:lstStyle/>
        <a:p>
          <a:pPr>
            <a:defRPr sz="1100"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95" r="0.70000000000000095" t="0.750000000000001"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CO"/>
              <a:t>CICLO DE CAJA</a:t>
            </a:r>
          </a:p>
        </c:rich>
      </c:tx>
      <c:overlay val="0"/>
      <c:spPr>
        <a:noFill/>
        <a:ln w="25400">
          <a:noFill/>
        </a:ln>
      </c:spPr>
    </c:title>
    <c:autoTitleDeleted val="0"/>
    <c:view3D>
      <c:rotX val="15"/>
      <c:hPercent val="5"/>
      <c:rotY val="20"/>
      <c:depthPercent val="100"/>
      <c:rAngAx val="1"/>
    </c:view3D>
    <c:floor>
      <c:thickness val="0"/>
    </c:floor>
    <c:sideWall>
      <c:thickness val="0"/>
    </c:sideWall>
    <c:backWall>
      <c:thickness val="0"/>
    </c:backWall>
    <c:plotArea>
      <c:layout/>
      <c:bar3DChart>
        <c:barDir val="col"/>
        <c:grouping val="clustered"/>
        <c:varyColors val="0"/>
        <c:ser>
          <c:idx val="0"/>
          <c:order val="0"/>
          <c:tx>
            <c:strRef>
              <c:f>'Ind Liquidez'!$E$79</c:f>
              <c:strCache>
                <c:ptCount val="1"/>
                <c:pt idx="0">
                  <c:v>Dias inventario</c:v>
                </c:pt>
              </c:strCache>
            </c:strRef>
          </c:tx>
          <c:invertIfNegative val="0"/>
          <c:dLbls>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'Ind Liquidez'!$F$79:$J$79</c:f>
            </c:numRef>
          </c:val>
          <c:extLst>
            <c:ext xmlns:c15="http://schemas.microsoft.com/office/drawing/2012/chart" uri="{02D57815-91ED-43cb-92C2-25804820EDAC}">
              <c15:filteredCategoryTitle>
                <c15:cat>
                  <c:multiLvlStrRef>
                    <c:extLst>
                      <c:ext uri="{02D57815-91ED-43cb-92C2-25804820EDAC}">
                        <c15:formulaRef>
                          <c15:sqref>'Ind Liquidez'!$F$78:$J$78</c15:sqref>
                        </c15:formulaRef>
                      </c:ext>
                    </c:extLst>
                  </c:multiLvlStrRef>
                </c15:cat>
              </c15:filteredCategoryTitle>
            </c:ext>
            <c:ext xmlns:c16="http://schemas.microsoft.com/office/drawing/2014/chart" uri="{C3380CC4-5D6E-409C-BE32-E72D297353CC}">
              <c16:uniqueId val="{00000000-62E0-470C-B6E3-8B50CEDC269B}"/>
            </c:ext>
          </c:extLst>
        </c:ser>
        <c:ser>
          <c:idx val="1"/>
          <c:order val="1"/>
          <c:tx>
            <c:strRef>
              <c:f>'Ind Liquidez'!$E$80</c:f>
              <c:strCache>
                <c:ptCount val="1"/>
                <c:pt idx="0">
                  <c:v>Dias cartera</c:v>
                </c:pt>
              </c:strCache>
            </c:strRef>
          </c:tx>
          <c:invertIfNegative val="0"/>
          <c:dLbls>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'Ind Liquidez'!$F$80:$J$80</c:f>
            </c:numRef>
          </c:val>
          <c:extLst>
            <c:ext xmlns:c15="http://schemas.microsoft.com/office/drawing/2012/chart" uri="{02D57815-91ED-43cb-92C2-25804820EDAC}">
              <c15:filteredCategoryTitle>
                <c15:cat>
                  <c:multiLvlStrRef>
                    <c:extLst>
                      <c:ext uri="{02D57815-91ED-43cb-92C2-25804820EDAC}">
                        <c15:formulaRef>
                          <c15:sqref>'Ind Liquidez'!$F$78:$J$78</c15:sqref>
                        </c15:formulaRef>
                      </c:ext>
                    </c:extLst>
                  </c:multiLvlStrRef>
                </c15:cat>
              </c15:filteredCategoryTitle>
            </c:ext>
            <c:ext xmlns:c16="http://schemas.microsoft.com/office/drawing/2014/chart" uri="{C3380CC4-5D6E-409C-BE32-E72D297353CC}">
              <c16:uniqueId val="{00000001-62E0-470C-B6E3-8B50CEDC269B}"/>
            </c:ext>
          </c:extLst>
        </c:ser>
        <c:ser>
          <c:idx val="2"/>
          <c:order val="2"/>
          <c:tx>
            <c:strRef>
              <c:f>'Ind Liquidez'!$E$81</c:f>
              <c:strCache>
                <c:ptCount val="1"/>
                <c:pt idx="0">
                  <c:v>Dias proveedores</c:v>
                </c:pt>
              </c:strCache>
            </c:strRef>
          </c:tx>
          <c:invertIfNegative val="0"/>
          <c:dLbls>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'Ind Liquidez'!$F$81:$J$81</c:f>
            </c:numRef>
          </c:val>
          <c:extLst>
            <c:ext xmlns:c15="http://schemas.microsoft.com/office/drawing/2012/chart" uri="{02D57815-91ED-43cb-92C2-25804820EDAC}">
              <c15:filteredCategoryTitle>
                <c15:cat>
                  <c:multiLvlStrRef>
                    <c:extLst>
                      <c:ext uri="{02D57815-91ED-43cb-92C2-25804820EDAC}">
                        <c15:formulaRef>
                          <c15:sqref>'Ind Liquidez'!$F$78:$J$78</c15:sqref>
                        </c15:formulaRef>
                      </c:ext>
                    </c:extLst>
                  </c:multiLvlStrRef>
                </c15:cat>
              </c15:filteredCategoryTitle>
            </c:ext>
            <c:ext xmlns:c16="http://schemas.microsoft.com/office/drawing/2014/chart" uri="{C3380CC4-5D6E-409C-BE32-E72D297353CC}">
              <c16:uniqueId val="{00000002-62E0-470C-B6E3-8B50CEDC269B}"/>
            </c:ext>
          </c:extLst>
        </c:ser>
        <c:dLbls>
          <c:showLegendKey val="0"/>
          <c:showVal val="0"/>
          <c:showCatName val="0"/>
          <c:showSerName val="0"/>
          <c:showPercent val="0"/>
          <c:showBubbleSize val="0"/>
        </c:dLbls>
        <c:gapWidth val="150"/>
        <c:shape val="cylinder"/>
        <c:axId val="2076645112"/>
        <c:axId val="2076648280"/>
        <c:axId val="0"/>
      </c:bar3DChart>
      <c:catAx>
        <c:axId val="2076645112"/>
        <c:scaling>
          <c:orientation val="minMax"/>
        </c:scaling>
        <c:delete val="0"/>
        <c:axPos val="b"/>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076648280"/>
        <c:crosses val="autoZero"/>
        <c:auto val="1"/>
        <c:lblAlgn val="ctr"/>
        <c:lblOffset val="100"/>
        <c:noMultiLvlLbl val="0"/>
      </c:catAx>
      <c:valAx>
        <c:axId val="2076648280"/>
        <c:scaling>
          <c:orientation val="minMax"/>
        </c:scaling>
        <c:delete val="1"/>
        <c:axPos val="l"/>
        <c:majorTickMark val="out"/>
        <c:minorTickMark val="none"/>
        <c:tickLblPos val="none"/>
        <c:crossAx val="2076645112"/>
        <c:crosses val="autoZero"/>
        <c:crossBetween val="between"/>
      </c:valAx>
      <c:spPr>
        <a:noFill/>
        <a:ln w="25400">
          <a:noFill/>
        </a:ln>
      </c:spPr>
    </c:plotArea>
    <c:legend>
      <c:legendPos val="r"/>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95" r="0.70000000000000095" t="0.750000000000001"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CO"/>
              <a:t>INDICADORES DE RENTABILIDAD</a:t>
            </a:r>
          </a:p>
        </c:rich>
      </c:tx>
      <c:overlay val="0"/>
      <c:spPr>
        <a:noFill/>
        <a:ln w="25400">
          <a:noFill/>
        </a:ln>
      </c:spPr>
    </c:title>
    <c:autoTitleDeleted val="0"/>
    <c:view3D>
      <c:rotX val="15"/>
      <c:rotY val="20"/>
      <c:depthPercent val="100"/>
      <c:rAngAx val="1"/>
    </c:view3D>
    <c:floor>
      <c:thickness val="0"/>
    </c:floor>
    <c:sideWall>
      <c:thickness val="0"/>
    </c:sideWall>
    <c:backWall>
      <c:thickness val="0"/>
    </c:backWall>
    <c:plotArea>
      <c:layout/>
      <c:bar3DChart>
        <c:barDir val="col"/>
        <c:grouping val="clustered"/>
        <c:varyColors val="0"/>
        <c:ser>
          <c:idx val="0"/>
          <c:order val="0"/>
          <c:tx>
            <c:strRef>
              <c:f>'Ind Rentabilidad'!$E$29</c:f>
              <c:strCache>
                <c:ptCount val="1"/>
                <c:pt idx="0">
                  <c:v>Margen operativo</c:v>
                </c:pt>
              </c:strCache>
            </c:strRef>
          </c:tx>
          <c:invertIfNegative val="0"/>
          <c:cat>
            <c:numRef>
              <c:f>'Ind Rentabilidad'!$F$28:$J$28</c:f>
              <c:numCache>
                <c:formatCode>0</c:formatCode>
                <c:ptCount val="5"/>
                <c:pt idx="0">
                  <c:v>2027</c:v>
                </c:pt>
                <c:pt idx="1">
                  <c:v>2028</c:v>
                </c:pt>
                <c:pt idx="2">
                  <c:v>2029</c:v>
                </c:pt>
                <c:pt idx="3">
                  <c:v>2030</c:v>
                </c:pt>
                <c:pt idx="4">
                  <c:v>2031</c:v>
                </c:pt>
              </c:numCache>
            </c:numRef>
          </c:cat>
          <c:val>
            <c:numRef>
              <c:f>'Ind Rentabilidad'!$F$29:$J$29</c:f>
              <c:numCache>
                <c:formatCode>0%</c:formatCode>
                <c:ptCount val="5"/>
                <c:pt idx="0">
                  <c:v>-0.32266742447530633</c:v>
                </c:pt>
                <c:pt idx="1">
                  <c:v>-7.2653841449173903E-2</c:v>
                </c:pt>
                <c:pt idx="2">
                  <c:v>0.13936668066661395</c:v>
                </c:pt>
                <c:pt idx="3">
                  <c:v>0.29571993263754659</c:v>
                </c:pt>
                <c:pt idx="4">
                  <c:v>0.40885121008299963</c:v>
                </c:pt>
              </c:numCache>
            </c:numRef>
          </c:val>
          <c:extLst>
            <c:ext xmlns:c16="http://schemas.microsoft.com/office/drawing/2014/chart" uri="{C3380CC4-5D6E-409C-BE32-E72D297353CC}">
              <c16:uniqueId val="{00000000-0DBD-4251-80AE-18A14A7DD750}"/>
            </c:ext>
          </c:extLst>
        </c:ser>
        <c:ser>
          <c:idx val="1"/>
          <c:order val="1"/>
          <c:tx>
            <c:strRef>
              <c:f>'Ind Rentabilidad'!$E$30</c:f>
              <c:strCache>
                <c:ptCount val="1"/>
                <c:pt idx="0">
                  <c:v>Margen neto</c:v>
                </c:pt>
              </c:strCache>
            </c:strRef>
          </c:tx>
          <c:invertIfNegative val="0"/>
          <c:cat>
            <c:numRef>
              <c:f>'Ind Rentabilidad'!$F$28:$J$28</c:f>
              <c:numCache>
                <c:formatCode>0</c:formatCode>
                <c:ptCount val="5"/>
                <c:pt idx="0">
                  <c:v>2027</c:v>
                </c:pt>
                <c:pt idx="1">
                  <c:v>2028</c:v>
                </c:pt>
                <c:pt idx="2">
                  <c:v>2029</c:v>
                </c:pt>
                <c:pt idx="3">
                  <c:v>2030</c:v>
                </c:pt>
                <c:pt idx="4">
                  <c:v>2031</c:v>
                </c:pt>
              </c:numCache>
            </c:numRef>
          </c:cat>
          <c:val>
            <c:numRef>
              <c:f>'Ind Rentabilidad'!$F$30:$J$30</c:f>
              <c:numCache>
                <c:formatCode>0%</c:formatCode>
                <c:ptCount val="5"/>
                <c:pt idx="0">
                  <c:v>-0.38247721055769612</c:v>
                </c:pt>
                <c:pt idx="1">
                  <c:v>-0.10924412410404077</c:v>
                </c:pt>
                <c:pt idx="2">
                  <c:v>7.7476874073690263E-2</c:v>
                </c:pt>
                <c:pt idx="3">
                  <c:v>0.18832974405571754</c:v>
                </c:pt>
                <c:pt idx="4">
                  <c:v>0.26715991592613325</c:v>
                </c:pt>
              </c:numCache>
            </c:numRef>
          </c:val>
          <c:extLst>
            <c:ext xmlns:c16="http://schemas.microsoft.com/office/drawing/2014/chart" uri="{C3380CC4-5D6E-409C-BE32-E72D297353CC}">
              <c16:uniqueId val="{00000001-0DBD-4251-80AE-18A14A7DD750}"/>
            </c:ext>
          </c:extLst>
        </c:ser>
        <c:ser>
          <c:idx val="2"/>
          <c:order val="2"/>
          <c:tx>
            <c:strRef>
              <c:f>'Ind Rentabilidad'!$E$31</c:f>
              <c:strCache>
                <c:ptCount val="1"/>
                <c:pt idx="0">
                  <c:v>Rend. Patrimonio</c:v>
                </c:pt>
              </c:strCache>
            </c:strRef>
          </c:tx>
          <c:invertIfNegative val="0"/>
          <c:cat>
            <c:numRef>
              <c:f>'Ind Rentabilidad'!$F$28:$J$28</c:f>
              <c:numCache>
                <c:formatCode>0</c:formatCode>
                <c:ptCount val="5"/>
                <c:pt idx="0">
                  <c:v>2027</c:v>
                </c:pt>
                <c:pt idx="1">
                  <c:v>2028</c:v>
                </c:pt>
                <c:pt idx="2">
                  <c:v>2029</c:v>
                </c:pt>
                <c:pt idx="3">
                  <c:v>2030</c:v>
                </c:pt>
                <c:pt idx="4">
                  <c:v>2031</c:v>
                </c:pt>
              </c:numCache>
            </c:numRef>
          </c:cat>
          <c:val>
            <c:numRef>
              <c:f>'Ind Rentabilidad'!$F$31:$J$31</c:f>
              <c:numCache>
                <c:formatCode>0%</c:formatCode>
                <c:ptCount val="5"/>
                <c:pt idx="0">
                  <c:v>1.3659456677925204</c:v>
                </c:pt>
                <c:pt idx="1">
                  <c:v>0.34378318762699173</c:v>
                </c:pt>
                <c:pt idx="2">
                  <c:v>-0.50293383189749685</c:v>
                </c:pt>
                <c:pt idx="3">
                  <c:v>2.6571009815054856</c:v>
                </c:pt>
                <c:pt idx="4">
                  <c:v>0.83007674984791491</c:v>
                </c:pt>
              </c:numCache>
            </c:numRef>
          </c:val>
          <c:extLst>
            <c:ext xmlns:c16="http://schemas.microsoft.com/office/drawing/2014/chart" uri="{C3380CC4-5D6E-409C-BE32-E72D297353CC}">
              <c16:uniqueId val="{00000002-0DBD-4251-80AE-18A14A7DD750}"/>
            </c:ext>
          </c:extLst>
        </c:ser>
        <c:ser>
          <c:idx val="3"/>
          <c:order val="3"/>
          <c:tx>
            <c:strRef>
              <c:f>'Ind Rentabilidad'!$E$32</c:f>
              <c:strCache>
                <c:ptCount val="1"/>
                <c:pt idx="0">
                  <c:v>Rend. Activo total</c:v>
                </c:pt>
              </c:strCache>
            </c:strRef>
          </c:tx>
          <c:invertIfNegative val="0"/>
          <c:cat>
            <c:numRef>
              <c:f>'Ind Rentabilidad'!$F$28:$J$28</c:f>
              <c:numCache>
                <c:formatCode>0</c:formatCode>
                <c:ptCount val="5"/>
                <c:pt idx="0">
                  <c:v>2027</c:v>
                </c:pt>
                <c:pt idx="1">
                  <c:v>2028</c:v>
                </c:pt>
                <c:pt idx="2">
                  <c:v>2029</c:v>
                </c:pt>
                <c:pt idx="3">
                  <c:v>2030</c:v>
                </c:pt>
                <c:pt idx="4">
                  <c:v>2031</c:v>
                </c:pt>
              </c:numCache>
            </c:numRef>
          </c:cat>
          <c:val>
            <c:numRef>
              <c:f>'Ind Rentabilidad'!$F$32:$J$32</c:f>
              <c:numCache>
                <c:formatCode>0%</c:formatCode>
                <c:ptCount val="5"/>
                <c:pt idx="0">
                  <c:v>-0.57284634569520487</c:v>
                </c:pt>
                <c:pt idx="1">
                  <c:v>-0.68536315313640472</c:v>
                </c:pt>
                <c:pt idx="2">
                  <c:v>5.5702091257894892</c:v>
                </c:pt>
                <c:pt idx="3">
                  <c:v>5.4749985425943795</c:v>
                </c:pt>
                <c:pt idx="4">
                  <c:v>1.4268408537986508</c:v>
                </c:pt>
              </c:numCache>
            </c:numRef>
          </c:val>
          <c:extLst>
            <c:ext xmlns:c16="http://schemas.microsoft.com/office/drawing/2014/chart" uri="{C3380CC4-5D6E-409C-BE32-E72D297353CC}">
              <c16:uniqueId val="{00000003-0DBD-4251-80AE-18A14A7DD750}"/>
            </c:ext>
          </c:extLst>
        </c:ser>
        <c:dLbls>
          <c:showLegendKey val="0"/>
          <c:showVal val="0"/>
          <c:showCatName val="0"/>
          <c:showSerName val="0"/>
          <c:showPercent val="0"/>
          <c:showBubbleSize val="0"/>
        </c:dLbls>
        <c:gapWidth val="150"/>
        <c:shape val="box"/>
        <c:axId val="2076707112"/>
        <c:axId val="2076710344"/>
        <c:axId val="0"/>
      </c:bar3DChart>
      <c:catAx>
        <c:axId val="2076707112"/>
        <c:scaling>
          <c:orientation val="minMax"/>
        </c:scaling>
        <c:delete val="0"/>
        <c:axPos val="b"/>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076710344"/>
        <c:crosses val="autoZero"/>
        <c:auto val="1"/>
        <c:lblAlgn val="ctr"/>
        <c:lblOffset val="100"/>
        <c:noMultiLvlLbl val="0"/>
      </c:catAx>
      <c:valAx>
        <c:axId val="2076710344"/>
        <c:scaling>
          <c:orientation val="minMax"/>
        </c:scaling>
        <c:delete val="0"/>
        <c:axPos val="l"/>
        <c:majorGridlines/>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076707112"/>
        <c:crosses val="autoZero"/>
        <c:crossBetween val="between"/>
      </c:valAx>
      <c:dTable>
        <c:showHorzBorder val="1"/>
        <c:showVertBorder val="1"/>
        <c:showOutline val="1"/>
        <c:showKeys val="1"/>
        <c:txPr>
          <a:bodyPr/>
          <a:lstStyle/>
          <a:p>
            <a:pPr rtl="0">
              <a:defRPr sz="1000" b="0" i="0" u="none" strike="noStrike" baseline="0">
                <a:solidFill>
                  <a:srgbClr val="000000"/>
                </a:solidFill>
                <a:latin typeface="Calibri"/>
                <a:ea typeface="Calibri"/>
                <a:cs typeface="Calibri"/>
              </a:defRPr>
            </a:pPr>
            <a:endParaRPr lang="es-CO"/>
          </a:p>
        </c:txPr>
      </c:dTable>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95" r="0.70000000000000095" t="0.750000000000001"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CO"/>
              <a:t>ENDEUDAMIENTO</a:t>
            </a:r>
          </a:p>
        </c:rich>
      </c:tx>
      <c:overlay val="0"/>
      <c:spPr>
        <a:noFill/>
        <a:ln w="25400">
          <a:noFill/>
        </a:ln>
      </c:spPr>
    </c:title>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3.8888888888888903E-2"/>
          <c:y val="0.32370021268684701"/>
          <c:w val="0.93888888888888999"/>
          <c:h val="0.54470498522543098"/>
        </c:manualLayout>
      </c:layout>
      <c:bar3DChart>
        <c:barDir val="col"/>
        <c:grouping val="clustered"/>
        <c:varyColors val="0"/>
        <c:ser>
          <c:idx val="0"/>
          <c:order val="0"/>
          <c:tx>
            <c:strRef>
              <c:f>'Ind Endeudamiento'!$E$22</c:f>
              <c:strCache>
                <c:ptCount val="1"/>
                <c:pt idx="0">
                  <c:v>Deuda total</c:v>
                </c:pt>
              </c:strCache>
            </c:strRef>
          </c:tx>
          <c:invertIfNegative val="0"/>
          <c:dLbls>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'Ind Endeudamiento'!$F$21:$J$21</c:f>
              <c:numCache>
                <c:formatCode>0</c:formatCode>
                <c:ptCount val="5"/>
                <c:pt idx="0">
                  <c:v>2027</c:v>
                </c:pt>
                <c:pt idx="1">
                  <c:v>2028</c:v>
                </c:pt>
                <c:pt idx="2">
                  <c:v>2029</c:v>
                </c:pt>
                <c:pt idx="3">
                  <c:v>2030</c:v>
                </c:pt>
                <c:pt idx="4">
                  <c:v>2031</c:v>
                </c:pt>
              </c:numCache>
            </c:numRef>
          </c:cat>
          <c:val>
            <c:numRef>
              <c:f>'Ind Endeudamiento'!$F$22:$J$22</c:f>
              <c:numCache>
                <c:formatCode>0%</c:formatCode>
                <c:ptCount val="5"/>
                <c:pt idx="0">
                  <c:v>2.3029087543600997</c:v>
                </c:pt>
                <c:pt idx="1">
                  <c:v>15.478678845789753</c:v>
                </c:pt>
                <c:pt idx="2">
                  <c:v>4.414482751555779</c:v>
                </c:pt>
                <c:pt idx="3">
                  <c:v>0.70791443725630487</c:v>
                </c:pt>
                <c:pt idx="4">
                  <c:v>0.32560276829944623</c:v>
                </c:pt>
              </c:numCache>
            </c:numRef>
          </c:val>
          <c:extLst>
            <c:ext xmlns:c16="http://schemas.microsoft.com/office/drawing/2014/chart" uri="{C3380CC4-5D6E-409C-BE32-E72D297353CC}">
              <c16:uniqueId val="{00000000-4365-4E06-849D-4ACAD732254E}"/>
            </c:ext>
          </c:extLst>
        </c:ser>
        <c:ser>
          <c:idx val="1"/>
          <c:order val="1"/>
          <c:tx>
            <c:strRef>
              <c:f>'Ind Endeudamiento'!$E$23</c:f>
              <c:strCache>
                <c:ptCount val="1"/>
                <c:pt idx="0">
                  <c:v>Deuda corto plazo</c:v>
                </c:pt>
              </c:strCache>
            </c:strRef>
          </c:tx>
          <c:invertIfNegative val="0"/>
          <c:dLbls>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'Ind Endeudamiento'!$F$21:$J$21</c:f>
              <c:numCache>
                <c:formatCode>0</c:formatCode>
                <c:ptCount val="5"/>
                <c:pt idx="0">
                  <c:v>2027</c:v>
                </c:pt>
                <c:pt idx="1">
                  <c:v>2028</c:v>
                </c:pt>
                <c:pt idx="2">
                  <c:v>2029</c:v>
                </c:pt>
                <c:pt idx="3">
                  <c:v>2030</c:v>
                </c:pt>
                <c:pt idx="4">
                  <c:v>2031</c:v>
                </c:pt>
              </c:numCache>
            </c:numRef>
          </c:cat>
          <c:val>
            <c:numRef>
              <c:f>'Ind Endeudamiento'!$F$23:$J$23</c:f>
              <c:numCache>
                <c:formatCode>0%</c:formatCode>
                <c:ptCount val="5"/>
                <c:pt idx="0">
                  <c:v>0.23597257056621754</c:v>
                </c:pt>
                <c:pt idx="1">
                  <c:v>0.3321583426494939</c:v>
                </c:pt>
                <c:pt idx="2">
                  <c:v>0.61860586917813265</c:v>
                </c:pt>
                <c:pt idx="3">
                  <c:v>1</c:v>
                </c:pt>
                <c:pt idx="4">
                  <c:v>1</c:v>
                </c:pt>
              </c:numCache>
            </c:numRef>
          </c:val>
          <c:extLst>
            <c:ext xmlns:c16="http://schemas.microsoft.com/office/drawing/2014/chart" uri="{C3380CC4-5D6E-409C-BE32-E72D297353CC}">
              <c16:uniqueId val="{00000001-4365-4E06-849D-4ACAD732254E}"/>
            </c:ext>
          </c:extLst>
        </c:ser>
        <c:dLbls>
          <c:showLegendKey val="0"/>
          <c:showVal val="0"/>
          <c:showCatName val="0"/>
          <c:showSerName val="0"/>
          <c:showPercent val="0"/>
          <c:showBubbleSize val="0"/>
        </c:dLbls>
        <c:gapWidth val="150"/>
        <c:shape val="pyramid"/>
        <c:axId val="2076770648"/>
        <c:axId val="2076773736"/>
        <c:axId val="0"/>
      </c:bar3DChart>
      <c:catAx>
        <c:axId val="2076770648"/>
        <c:scaling>
          <c:orientation val="minMax"/>
        </c:scaling>
        <c:delete val="0"/>
        <c:axPos val="b"/>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076773736"/>
        <c:crosses val="autoZero"/>
        <c:auto val="1"/>
        <c:lblAlgn val="ctr"/>
        <c:lblOffset val="100"/>
        <c:noMultiLvlLbl val="0"/>
      </c:catAx>
      <c:valAx>
        <c:axId val="2076773736"/>
        <c:scaling>
          <c:orientation val="minMax"/>
        </c:scaling>
        <c:delete val="1"/>
        <c:axPos val="l"/>
        <c:numFmt formatCode="0%" sourceLinked="1"/>
        <c:majorTickMark val="out"/>
        <c:minorTickMark val="none"/>
        <c:tickLblPos val="none"/>
        <c:crossAx val="2076770648"/>
        <c:crosses val="autoZero"/>
        <c:crossBetween val="between"/>
      </c:valAx>
      <c:spPr>
        <a:noFill/>
        <a:ln w="25400">
          <a:noFill/>
        </a:ln>
      </c:spPr>
    </c:plotArea>
    <c:legend>
      <c:legendPos val="r"/>
      <c:layout>
        <c:manualLayout>
          <c:xMode val="edge"/>
          <c:yMode val="edge"/>
          <c:x val="0.302170323158653"/>
          <c:y val="0.127272632068124"/>
          <c:w val="0.39399000145694302"/>
          <c:h val="6.2337594334374101E-2"/>
        </c:manualLayout>
      </c:layout>
      <c:overlay val="0"/>
      <c:txPr>
        <a:bodyPr/>
        <a:lstStyle/>
        <a:p>
          <a:pPr>
            <a:defRPr sz="1200"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95" r="0.70000000000000095" t="0.750000000000001"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INDICADORES DE GENERACIÓN DE VALOR</a:t>
            </a:r>
          </a:p>
        </c:rich>
      </c:tx>
      <c:layout>
        <c:manualLayout>
          <c:xMode val="edge"/>
          <c:yMode val="edge"/>
          <c:x val="0.164183112325786"/>
          <c:y val="5.4298506804296501E-2"/>
        </c:manualLayout>
      </c:layout>
      <c:overlay val="0"/>
      <c:spPr>
        <a:noFill/>
        <a:ln w="25400">
          <a:noFill/>
        </a:ln>
      </c:spPr>
    </c:title>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3.5947712418300699E-2"/>
          <c:y val="0.385822021116139"/>
          <c:w val="0.91450337090216605"/>
          <c:h val="0.418214985570243"/>
        </c:manualLayout>
      </c:layout>
      <c:bar3DChart>
        <c:barDir val="col"/>
        <c:grouping val="clustered"/>
        <c:varyColors val="0"/>
        <c:ser>
          <c:idx val="0"/>
          <c:order val="0"/>
          <c:tx>
            <c:strRef>
              <c:f>'Ind. Generacion Valor'!$E$52</c:f>
              <c:strCache>
                <c:ptCount val="1"/>
                <c:pt idx="0">
                  <c:v>Margen Ebitda</c:v>
                </c:pt>
              </c:strCache>
            </c:strRef>
          </c:tx>
          <c:invertIfNegative val="0"/>
          <c:dLbls>
            <c:dLbl>
              <c:idx val="0"/>
              <c:layout>
                <c:manualLayout>
                  <c:x val="1.3745704467354001E-3"/>
                  <c:y val="-2.24089635854342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19-4876-9C52-0C5C52AE880A}"/>
                </c:ext>
              </c:extLst>
            </c:dLbl>
            <c:dLbl>
              <c:idx val="1"/>
              <c:layout>
                <c:manualLayout>
                  <c:x val="-1.9187815195749275E-2"/>
                  <c:y val="1.97734477586099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19-4876-9C52-0C5C52AE880A}"/>
                </c:ext>
              </c:extLst>
            </c:dLbl>
            <c:dLbl>
              <c:idx val="2"/>
              <c:layout>
                <c:manualLayout>
                  <c:x val="8.2474226804123696E-3"/>
                  <c:y val="-1.1204481792717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19-4876-9C52-0C5C52AE880A}"/>
                </c:ext>
              </c:extLst>
            </c:dLbl>
            <c:dLbl>
              <c:idx val="3"/>
              <c:layout>
                <c:manualLayout>
                  <c:x val="9.6219931271477599E-3"/>
                  <c:y val="-2.614379084967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19-4876-9C52-0C5C52AE880A}"/>
                </c:ext>
              </c:extLst>
            </c:dLbl>
            <c:spPr>
              <a:noFill/>
              <a:ln w="25400">
                <a:noFill/>
              </a:ln>
            </c:spPr>
            <c:txPr>
              <a:bodyPr/>
              <a:lstStyle/>
              <a:p>
                <a:pPr>
                  <a:defRPr sz="12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'Ind. Generacion Valor'!$F$51:$J$51</c:f>
              <c:numCache>
                <c:formatCode>0</c:formatCode>
                <c:ptCount val="5"/>
                <c:pt idx="0">
                  <c:v>2027</c:v>
                </c:pt>
                <c:pt idx="1">
                  <c:v>2028</c:v>
                </c:pt>
                <c:pt idx="2">
                  <c:v>2029</c:v>
                </c:pt>
                <c:pt idx="3">
                  <c:v>2030</c:v>
                </c:pt>
                <c:pt idx="4">
                  <c:v>2031</c:v>
                </c:pt>
              </c:numCache>
            </c:numRef>
          </c:cat>
          <c:val>
            <c:numRef>
              <c:f>'Ind. Generacion Valor'!$F$52:$J$52</c:f>
              <c:numCache>
                <c:formatCode>0%</c:formatCode>
                <c:ptCount val="5"/>
                <c:pt idx="0">
                  <c:v>-0.32266742447530633</c:v>
                </c:pt>
                <c:pt idx="1">
                  <c:v>-7.2653841449173903E-2</c:v>
                </c:pt>
                <c:pt idx="2">
                  <c:v>0.13936668066661395</c:v>
                </c:pt>
                <c:pt idx="3">
                  <c:v>0.29571993263754659</c:v>
                </c:pt>
                <c:pt idx="4">
                  <c:v>0.40885121008299963</c:v>
                </c:pt>
              </c:numCache>
            </c:numRef>
          </c:val>
          <c:extLst>
            <c:ext xmlns:c16="http://schemas.microsoft.com/office/drawing/2014/chart" uri="{C3380CC4-5D6E-409C-BE32-E72D297353CC}">
              <c16:uniqueId val="{00000004-6E19-4876-9C52-0C5C52AE880A}"/>
            </c:ext>
          </c:extLst>
        </c:ser>
        <c:ser>
          <c:idx val="3"/>
          <c:order val="1"/>
          <c:tx>
            <c:strRef>
              <c:f>'Ind. Generacion Valor'!$E$55</c:f>
              <c:strCache>
                <c:ptCount val="1"/>
                <c:pt idx="0">
                  <c:v>% EVA</c:v>
                </c:pt>
              </c:strCache>
            </c:strRef>
          </c:tx>
          <c:invertIfNegative val="0"/>
          <c:dLbls>
            <c:dLbl>
              <c:idx val="0"/>
              <c:layout>
                <c:manualLayout>
                  <c:x val="1.5120274914089399E-2"/>
                  <c:y val="-2.2408963585434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E19-4876-9C52-0C5C52AE880A}"/>
                </c:ext>
              </c:extLst>
            </c:dLbl>
            <c:dLbl>
              <c:idx val="1"/>
              <c:layout>
                <c:manualLayout>
                  <c:x val="1.6494845360824701E-2"/>
                  <c:y val="-1.1204481792717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E19-4876-9C52-0C5C52AE880A}"/>
                </c:ext>
              </c:extLst>
            </c:dLbl>
            <c:dLbl>
              <c:idx val="2"/>
              <c:layout>
                <c:manualLayout>
                  <c:x val="1.3745704467354E-2"/>
                  <c:y val="-1.86741363211950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E19-4876-9C52-0C5C52AE880A}"/>
                </c:ext>
              </c:extLst>
            </c:dLbl>
            <c:dLbl>
              <c:idx val="3"/>
              <c:layout>
                <c:manualLayout>
                  <c:x val="1.0996563573883201E-2"/>
                  <c:y val="-1.1204481792717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E19-4876-9C52-0C5C52AE880A}"/>
                </c:ext>
              </c:extLst>
            </c:dLbl>
            <c:dLbl>
              <c:idx val="4"/>
              <c:layout>
                <c:manualLayout>
                  <c:x val="1.51202749140893E-2"/>
                  <c:y val="-1.49393090569560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E19-4876-9C52-0C5C52AE880A}"/>
                </c:ext>
              </c:extLst>
            </c:dLbl>
            <c:spPr>
              <a:noFill/>
              <a:ln w="25400">
                <a:noFill/>
              </a:ln>
            </c:spPr>
            <c:txPr>
              <a:bodyPr/>
              <a:lstStyle/>
              <a:p>
                <a:pPr>
                  <a:defRPr sz="12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'Ind. Generacion Valor'!$F$51:$J$51</c:f>
              <c:numCache>
                <c:formatCode>0</c:formatCode>
                <c:ptCount val="5"/>
                <c:pt idx="0">
                  <c:v>2027</c:v>
                </c:pt>
                <c:pt idx="1">
                  <c:v>2028</c:v>
                </c:pt>
                <c:pt idx="2">
                  <c:v>2029</c:v>
                </c:pt>
                <c:pt idx="3">
                  <c:v>2030</c:v>
                </c:pt>
                <c:pt idx="4">
                  <c:v>2031</c:v>
                </c:pt>
              </c:numCache>
            </c:numRef>
          </c:cat>
          <c:val>
            <c:numRef>
              <c:f>'Ind. Generacion Valor'!$F$55:$J$55</c:f>
              <c:numCache>
                <c:formatCode>0%</c:formatCode>
                <c:ptCount val="5"/>
                <c:pt idx="0">
                  <c:v>-0.19152861989840969</c:v>
                </c:pt>
                <c:pt idx="1">
                  <c:v>-0.302261063971345</c:v>
                </c:pt>
                <c:pt idx="2">
                  <c:v>0.13757357130098874</c:v>
                </c:pt>
                <c:pt idx="3">
                  <c:v>0.18467040603335885</c:v>
                </c:pt>
                <c:pt idx="4">
                  <c:v>0.25250342207506582</c:v>
                </c:pt>
              </c:numCache>
            </c:numRef>
          </c:val>
          <c:extLst>
            <c:ext xmlns:c16="http://schemas.microsoft.com/office/drawing/2014/chart" uri="{C3380CC4-5D6E-409C-BE32-E72D297353CC}">
              <c16:uniqueId val="{0000000A-6E19-4876-9C52-0C5C52AE880A}"/>
            </c:ext>
          </c:extLst>
        </c:ser>
        <c:dLbls>
          <c:showLegendKey val="0"/>
          <c:showVal val="0"/>
          <c:showCatName val="0"/>
          <c:showSerName val="0"/>
          <c:showPercent val="0"/>
          <c:showBubbleSize val="0"/>
        </c:dLbls>
        <c:gapWidth val="150"/>
        <c:shape val="cylinder"/>
        <c:axId val="2075827400"/>
        <c:axId val="2075830552"/>
        <c:axId val="0"/>
      </c:bar3DChart>
      <c:catAx>
        <c:axId val="2075827400"/>
        <c:scaling>
          <c:orientation val="minMax"/>
        </c:scaling>
        <c:delete val="0"/>
        <c:axPos val="b"/>
        <c:numFmt formatCode="0" sourceLinked="1"/>
        <c:majorTickMark val="none"/>
        <c:minorTickMark val="none"/>
        <c:tickLblPos val="nextTo"/>
        <c:txPr>
          <a:bodyPr rot="0" vert="horz"/>
          <a:lstStyle/>
          <a:p>
            <a:pPr>
              <a:defRPr sz="1200" b="0" i="0" u="none" strike="noStrike" baseline="0">
                <a:solidFill>
                  <a:srgbClr val="000000"/>
                </a:solidFill>
                <a:latin typeface="Calibri"/>
                <a:ea typeface="Calibri"/>
                <a:cs typeface="Calibri"/>
              </a:defRPr>
            </a:pPr>
            <a:endParaRPr lang="es-CO"/>
          </a:p>
        </c:txPr>
        <c:crossAx val="2075830552"/>
        <c:crosses val="autoZero"/>
        <c:auto val="1"/>
        <c:lblAlgn val="ctr"/>
        <c:lblOffset val="100"/>
        <c:noMultiLvlLbl val="0"/>
      </c:catAx>
      <c:valAx>
        <c:axId val="2075830552"/>
        <c:scaling>
          <c:orientation val="minMax"/>
        </c:scaling>
        <c:delete val="1"/>
        <c:axPos val="l"/>
        <c:numFmt formatCode="0%" sourceLinked="1"/>
        <c:majorTickMark val="out"/>
        <c:minorTickMark val="none"/>
        <c:tickLblPos val="none"/>
        <c:crossAx val="2075827400"/>
        <c:crosses val="autoZero"/>
        <c:crossBetween val="between"/>
      </c:valAx>
      <c:spPr>
        <a:noFill/>
        <a:ln w="25400">
          <a:noFill/>
        </a:ln>
      </c:spPr>
    </c:plotArea>
    <c:legend>
      <c:legendPos val="r"/>
      <c:layout>
        <c:manualLayout>
          <c:xMode val="edge"/>
          <c:yMode val="edge"/>
          <c:x val="0.29064934924371599"/>
          <c:y val="0.25303454715219398"/>
          <c:w val="0.44901312778194202"/>
          <c:h val="6.7226890756302504E-2"/>
        </c:manualLayout>
      </c:layout>
      <c:overlay val="0"/>
      <c:txPr>
        <a:bodyPr/>
        <a:lstStyle/>
        <a:p>
          <a:pPr>
            <a:defRPr sz="1100"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95" r="0.70000000000000095" t="0.750000000000001"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Abadi MT Condensed Light" panose="020B0306030101010103" pitchFamily="34" charset="77"/>
                <a:ea typeface="+mn-ea"/>
                <a:cs typeface="+mn-cs"/>
              </a:defRPr>
            </a:pPr>
            <a:r>
              <a:rPr lang="es-MX"/>
              <a:t>Ingresos Vs. Costos+Gastos</a:t>
            </a:r>
          </a:p>
          <a:p>
            <a:pPr>
              <a:defRPr/>
            </a:pPr>
            <a:r>
              <a:rPr lang="es-MX"/>
              <a:t>Cop</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Abadi MT Condensed Light" panose="020B0306030101010103" pitchFamily="34" charset="77"/>
              <a:ea typeface="+mn-ea"/>
              <a:cs typeface="+mn-cs"/>
            </a:defRPr>
          </a:pPr>
          <a:endParaRPr lang="es-CO"/>
        </a:p>
      </c:txPr>
    </c:title>
    <c:autoTitleDeleted val="0"/>
    <c:plotArea>
      <c:layout/>
      <c:barChart>
        <c:barDir val="col"/>
        <c:grouping val="clustered"/>
        <c:varyColors val="0"/>
        <c:ser>
          <c:idx val="0"/>
          <c:order val="0"/>
          <c:tx>
            <c:strRef>
              <c:f>otros!$I$3</c:f>
              <c:strCache>
                <c:ptCount val="1"/>
                <c:pt idx="0">
                  <c:v> Total ingresos Operativos </c:v>
                </c:pt>
              </c:strCache>
            </c:strRef>
          </c:tx>
          <c:spPr>
            <a:solidFill>
              <a:schemeClr val="accent5">
                <a:lumMod val="75000"/>
              </a:schemeClr>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badi MT Condensed Light" panose="020B0306030101010103" pitchFamily="34" charset="77"/>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otros!$J$2:$N$2</c:f>
              <c:numCache>
                <c:formatCode>General</c:formatCode>
                <c:ptCount val="5"/>
                <c:pt idx="0">
                  <c:v>2027</c:v>
                </c:pt>
                <c:pt idx="1">
                  <c:v>2028</c:v>
                </c:pt>
                <c:pt idx="2">
                  <c:v>2029</c:v>
                </c:pt>
                <c:pt idx="3">
                  <c:v>2030</c:v>
                </c:pt>
                <c:pt idx="4">
                  <c:v>2031</c:v>
                </c:pt>
              </c:numCache>
            </c:numRef>
          </c:cat>
          <c:val>
            <c:numRef>
              <c:f>otros!$J$3:$N$3</c:f>
              <c:numCache>
                <c:formatCode>_(* #,##0_);_(* \(#,##0\);_(* "-"_);_(@_)</c:formatCode>
                <c:ptCount val="5"/>
                <c:pt idx="0">
                  <c:v>878322000</c:v>
                </c:pt>
                <c:pt idx="1">
                  <c:v>1179410781.5999999</c:v>
                </c:pt>
                <c:pt idx="2">
                  <c:v>1618741297.7459998</c:v>
                </c:pt>
                <c:pt idx="3">
                  <c:v>2123141086.1236532</c:v>
                </c:pt>
                <c:pt idx="4">
                  <c:v>2751590847.6162548</c:v>
                </c:pt>
              </c:numCache>
            </c:numRef>
          </c:val>
          <c:extLst>
            <c:ext xmlns:c16="http://schemas.microsoft.com/office/drawing/2014/chart" uri="{C3380CC4-5D6E-409C-BE32-E72D297353CC}">
              <c16:uniqueId val="{00000000-006D-E94E-B437-C6C0ED0DD9F4}"/>
            </c:ext>
          </c:extLst>
        </c:ser>
        <c:ser>
          <c:idx val="1"/>
          <c:order val="1"/>
          <c:tx>
            <c:strRef>
              <c:f>otros!$I$4</c:f>
              <c:strCache>
                <c:ptCount val="1"/>
                <c:pt idx="0">
                  <c:v>Costos + Gastos</c:v>
                </c:pt>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badi MT Condensed Light" panose="020B0306030101010103" pitchFamily="34" charset="77"/>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otros!$J$2:$N$2</c:f>
              <c:numCache>
                <c:formatCode>General</c:formatCode>
                <c:ptCount val="5"/>
                <c:pt idx="0">
                  <c:v>2027</c:v>
                </c:pt>
                <c:pt idx="1">
                  <c:v>2028</c:v>
                </c:pt>
                <c:pt idx="2">
                  <c:v>2029</c:v>
                </c:pt>
                <c:pt idx="3">
                  <c:v>2030</c:v>
                </c:pt>
                <c:pt idx="4">
                  <c:v>2031</c:v>
                </c:pt>
              </c:numCache>
            </c:numRef>
          </c:cat>
          <c:val>
            <c:numRef>
              <c:f>otros!$J$4:$N$4</c:f>
              <c:numCache>
                <c:formatCode>#,##0</c:formatCode>
                <c:ptCount val="5"/>
                <c:pt idx="0">
                  <c:v>1214260148.5314569</c:v>
                </c:pt>
                <c:pt idx="1">
                  <c:v>1308254479.3947539</c:v>
                </c:pt>
                <c:pt idx="2">
                  <c:v>1425795119.7716174</c:v>
                </c:pt>
                <c:pt idx="3">
                  <c:v>1516175514.3533664</c:v>
                </c:pt>
                <c:pt idx="4">
                  <c:v>1634314767.9987445</c:v>
                </c:pt>
              </c:numCache>
            </c:numRef>
          </c:val>
          <c:extLst>
            <c:ext xmlns:c16="http://schemas.microsoft.com/office/drawing/2014/chart" uri="{C3380CC4-5D6E-409C-BE32-E72D297353CC}">
              <c16:uniqueId val="{00000001-006D-E94E-B437-C6C0ED0DD9F4}"/>
            </c:ext>
          </c:extLst>
        </c:ser>
        <c:dLbls>
          <c:dLblPos val="outEnd"/>
          <c:showLegendKey val="0"/>
          <c:showVal val="0"/>
          <c:showCatName val="0"/>
          <c:showSerName val="0"/>
          <c:showPercent val="0"/>
          <c:showBubbleSize val="0"/>
        </c:dLbls>
        <c:gapWidth val="75"/>
        <c:overlap val="-25"/>
        <c:axId val="624910656"/>
        <c:axId val="624903488"/>
      </c:barChart>
      <c:catAx>
        <c:axId val="624910656"/>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badi MT Condensed Light" panose="020B0306030101010103" pitchFamily="34" charset="77"/>
                <a:ea typeface="+mn-ea"/>
                <a:cs typeface="+mn-cs"/>
              </a:defRPr>
            </a:pPr>
            <a:endParaRPr lang="es-CO"/>
          </a:p>
        </c:txPr>
        <c:crossAx val="624903488"/>
        <c:crosses val="autoZero"/>
        <c:auto val="1"/>
        <c:lblAlgn val="ctr"/>
        <c:lblOffset val="100"/>
        <c:noMultiLvlLbl val="0"/>
      </c:catAx>
      <c:valAx>
        <c:axId val="624903488"/>
        <c:scaling>
          <c:orientation val="minMax"/>
        </c:scaling>
        <c:delete val="0"/>
        <c:axPos val="l"/>
        <c:majorGridlines>
          <c:spPr>
            <a:ln>
              <a:solidFill>
                <a:schemeClr val="tx1">
                  <a:lumMod val="15000"/>
                  <a:lumOff val="85000"/>
                </a:schemeClr>
              </a:solidFill>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badi MT Condensed Light" panose="020B0306030101010103" pitchFamily="34" charset="77"/>
                <a:ea typeface="+mn-ea"/>
                <a:cs typeface="+mn-cs"/>
              </a:defRPr>
            </a:pPr>
            <a:endParaRPr lang="es-CO"/>
          </a:p>
        </c:txPr>
        <c:crossAx val="624910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badi MT Condensed Light" panose="020B0306030101010103" pitchFamily="34" charset="77"/>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badi MT Condensed Light" panose="020B0306030101010103" pitchFamily="34" charset="77"/>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scatterChart>
        <c:scatterStyle val="lineMarker"/>
        <c:varyColors val="0"/>
        <c:ser>
          <c:idx val="0"/>
          <c:order val="0"/>
          <c:tx>
            <c:strRef>
              <c:f>otros!$R$10</c:f>
              <c:strCache>
                <c:ptCount val="1"/>
                <c:pt idx="0">
                  <c:v>Margen Operativo</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otros!$Q$11:$Q$15</c:f>
              <c:numCache>
                <c:formatCode>General</c:formatCode>
                <c:ptCount val="5"/>
                <c:pt idx="0">
                  <c:v>2027</c:v>
                </c:pt>
                <c:pt idx="1">
                  <c:v>2028</c:v>
                </c:pt>
                <c:pt idx="2">
                  <c:v>2029</c:v>
                </c:pt>
                <c:pt idx="3">
                  <c:v>2030</c:v>
                </c:pt>
                <c:pt idx="4">
                  <c:v>2031</c:v>
                </c:pt>
              </c:numCache>
            </c:numRef>
          </c:xVal>
          <c:yVal>
            <c:numRef>
              <c:f>otros!$R$11:$R$15</c:f>
              <c:numCache>
                <c:formatCode>0%</c:formatCode>
                <c:ptCount val="5"/>
                <c:pt idx="0">
                  <c:v>-0.30141477840700792</c:v>
                </c:pt>
                <c:pt idx="1">
                  <c:v>-5.6826729094630241E-2</c:v>
                </c:pt>
                <c:pt idx="2">
                  <c:v>0.15089827404897654</c:v>
                </c:pt>
                <c:pt idx="3">
                  <c:v>0.29571993266960878</c:v>
                </c:pt>
                <c:pt idx="4">
                  <c:v>0.40885121013456721</c:v>
                </c:pt>
              </c:numCache>
            </c:numRef>
          </c:yVal>
          <c:smooth val="0"/>
          <c:extLst>
            <c:ext xmlns:c16="http://schemas.microsoft.com/office/drawing/2014/chart" uri="{C3380CC4-5D6E-409C-BE32-E72D297353CC}">
              <c16:uniqueId val="{00000000-A208-AB47-9F22-9C02281B2FB0}"/>
            </c:ext>
          </c:extLst>
        </c:ser>
        <c:dLbls>
          <c:showLegendKey val="0"/>
          <c:showVal val="0"/>
          <c:showCatName val="0"/>
          <c:showSerName val="0"/>
          <c:showPercent val="0"/>
          <c:showBubbleSize val="0"/>
        </c:dLbls>
        <c:axId val="963721664"/>
        <c:axId val="963712256"/>
      </c:scatterChart>
      <c:valAx>
        <c:axId val="9637216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63712256"/>
        <c:crosses val="autoZero"/>
        <c:crossBetween val="midCat"/>
      </c:valAx>
      <c:valAx>
        <c:axId val="963712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637216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tx>
            <c:strRef>
              <c:f>otros!$Y$3</c:f>
              <c:strCache>
                <c:ptCount val="1"/>
                <c:pt idx="0">
                  <c:v>Razón corriente</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otros!$X$4:$X$8</c:f>
              <c:numCache>
                <c:formatCode>General</c:formatCode>
                <c:ptCount val="5"/>
                <c:pt idx="0">
                  <c:v>2027</c:v>
                </c:pt>
                <c:pt idx="1">
                  <c:v>2028</c:v>
                </c:pt>
                <c:pt idx="2">
                  <c:v>2029</c:v>
                </c:pt>
                <c:pt idx="3">
                  <c:v>2030</c:v>
                </c:pt>
                <c:pt idx="4">
                  <c:v>2031</c:v>
                </c:pt>
              </c:numCache>
            </c:numRef>
          </c:cat>
          <c:val>
            <c:numRef>
              <c:f>otros!$Y$4:$Y$8</c:f>
              <c:numCache>
                <c:formatCode>General</c:formatCode>
                <c:ptCount val="5"/>
                <c:pt idx="0">
                  <c:v>1.47</c:v>
                </c:pt>
                <c:pt idx="1">
                  <c:v>0.95</c:v>
                </c:pt>
                <c:pt idx="2">
                  <c:v>0.7</c:v>
                </c:pt>
                <c:pt idx="3">
                  <c:v>1.57</c:v>
                </c:pt>
                <c:pt idx="4">
                  <c:v>3.18</c:v>
                </c:pt>
              </c:numCache>
            </c:numRef>
          </c:val>
          <c:smooth val="0"/>
          <c:extLst>
            <c:ext xmlns:c16="http://schemas.microsoft.com/office/drawing/2014/chart" uri="{C3380CC4-5D6E-409C-BE32-E72D297353CC}">
              <c16:uniqueId val="{00000000-0940-D347-8428-880790C7C2A1}"/>
            </c:ext>
          </c:extLst>
        </c:ser>
        <c:dLbls>
          <c:showLegendKey val="0"/>
          <c:showVal val="0"/>
          <c:showCatName val="0"/>
          <c:showSerName val="0"/>
          <c:showPercent val="0"/>
          <c:showBubbleSize val="0"/>
        </c:dLbls>
        <c:smooth val="0"/>
        <c:axId val="966670336"/>
        <c:axId val="966669440"/>
      </c:lineChart>
      <c:catAx>
        <c:axId val="966670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66669440"/>
        <c:crosses val="autoZero"/>
        <c:auto val="1"/>
        <c:lblAlgn val="ctr"/>
        <c:lblOffset val="100"/>
        <c:noMultiLvlLbl val="0"/>
      </c:catAx>
      <c:valAx>
        <c:axId val="966669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66670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Indice de Endeudamiento</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tx>
            <c:strRef>
              <c:f>otros!$AI$3</c:f>
              <c:strCache>
                <c:ptCount val="1"/>
                <c:pt idx="0">
                  <c:v>Pasivo / Activo</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otros!$AH$4:$AH$8</c:f>
              <c:numCache>
                <c:formatCode>General</c:formatCode>
                <c:ptCount val="5"/>
                <c:pt idx="0">
                  <c:v>2027</c:v>
                </c:pt>
                <c:pt idx="1">
                  <c:v>2028</c:v>
                </c:pt>
                <c:pt idx="2">
                  <c:v>2029</c:v>
                </c:pt>
                <c:pt idx="3">
                  <c:v>2030</c:v>
                </c:pt>
                <c:pt idx="4">
                  <c:v>2031</c:v>
                </c:pt>
              </c:numCache>
            </c:numRef>
          </c:cat>
          <c:val>
            <c:numRef>
              <c:f>otros!$AI$4:$AI$8</c:f>
              <c:numCache>
                <c:formatCode>0.00%</c:formatCode>
                <c:ptCount val="5"/>
                <c:pt idx="0">
                  <c:v>2.3460000000000001</c:v>
                </c:pt>
                <c:pt idx="1">
                  <c:v>2.5539999999999998</c:v>
                </c:pt>
                <c:pt idx="2">
                  <c:v>1.996</c:v>
                </c:pt>
                <c:pt idx="3">
                  <c:v>0.62</c:v>
                </c:pt>
                <c:pt idx="4">
                  <c:v>0.311</c:v>
                </c:pt>
              </c:numCache>
            </c:numRef>
          </c:val>
          <c:smooth val="0"/>
          <c:extLst>
            <c:ext xmlns:c16="http://schemas.microsoft.com/office/drawing/2014/chart" uri="{C3380CC4-5D6E-409C-BE32-E72D297353CC}">
              <c16:uniqueId val="{00000000-EE40-0F46-9498-910EF5625D43}"/>
            </c:ext>
          </c:extLst>
        </c:ser>
        <c:dLbls>
          <c:showLegendKey val="0"/>
          <c:showVal val="0"/>
          <c:showCatName val="0"/>
          <c:showSerName val="0"/>
          <c:showPercent val="0"/>
          <c:showBubbleSize val="0"/>
        </c:dLbls>
        <c:smooth val="0"/>
        <c:axId val="469018240"/>
        <c:axId val="469022272"/>
      </c:lineChart>
      <c:catAx>
        <c:axId val="469018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69022272"/>
        <c:crosses val="autoZero"/>
        <c:auto val="1"/>
        <c:lblAlgn val="ctr"/>
        <c:lblOffset val="100"/>
        <c:noMultiLvlLbl val="0"/>
      </c:catAx>
      <c:valAx>
        <c:axId val="469022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69018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xdr:col>
      <xdr:colOff>707056</xdr:colOff>
      <xdr:row>147</xdr:row>
      <xdr:rowOff>0</xdr:rowOff>
    </xdr:from>
    <xdr:to>
      <xdr:col>5</xdr:col>
      <xdr:colOff>2222499</xdr:colOff>
      <xdr:row>147</xdr:row>
      <xdr:rowOff>0</xdr:rowOff>
    </xdr:to>
    <xdr:pic>
      <xdr:nvPicPr>
        <xdr:cNvPr id="4" name="Imagen 3" descr="105010.jpg">
          <a:extLst>
            <a:ext uri="{FF2B5EF4-FFF2-40B4-BE49-F238E27FC236}">
              <a16:creationId xmlns:a16="http://schemas.microsoft.com/office/drawing/2014/main" id="{847DD921-2023-0941-AFC5-EEF37577A6DC}"/>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316656" y="227139500"/>
          <a:ext cx="2239343"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24</xdr:row>
      <xdr:rowOff>9524</xdr:rowOff>
    </xdr:from>
    <xdr:to>
      <xdr:col>10</xdr:col>
      <xdr:colOff>47625</xdr:colOff>
      <xdr:row>46</xdr:row>
      <xdr:rowOff>35717</xdr:rowOff>
    </xdr:to>
    <xdr:graphicFrame macro="">
      <xdr:nvGraphicFramePr>
        <xdr:cNvPr id="110919" name="3 Gráfico">
          <a:extLst>
            <a:ext uri="{FF2B5EF4-FFF2-40B4-BE49-F238E27FC236}">
              <a16:creationId xmlns:a16="http://schemas.microsoft.com/office/drawing/2014/main" id="{00000000-0008-0000-0C00-000047B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342900</xdr:colOff>
      <xdr:row>81</xdr:row>
      <xdr:rowOff>104775</xdr:rowOff>
    </xdr:from>
    <xdr:to>
      <xdr:col>3</xdr:col>
      <xdr:colOff>1657350</xdr:colOff>
      <xdr:row>96</xdr:row>
      <xdr:rowOff>0</xdr:rowOff>
    </xdr:to>
    <xdr:graphicFrame macro="">
      <xdr:nvGraphicFramePr>
        <xdr:cNvPr id="110920" name="3 Gráfico">
          <a:extLst>
            <a:ext uri="{FF2B5EF4-FFF2-40B4-BE49-F238E27FC236}">
              <a16:creationId xmlns:a16="http://schemas.microsoft.com/office/drawing/2014/main" id="{00000000-0008-0000-0C00-000048B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33</xdr:row>
      <xdr:rowOff>19050</xdr:rowOff>
    </xdr:from>
    <xdr:to>
      <xdr:col>10</xdr:col>
      <xdr:colOff>28575</xdr:colOff>
      <xdr:row>52</xdr:row>
      <xdr:rowOff>83344</xdr:rowOff>
    </xdr:to>
    <xdr:graphicFrame macro="">
      <xdr:nvGraphicFramePr>
        <xdr:cNvPr id="115876" name="2 Gráfico">
          <a:extLst>
            <a:ext uri="{FF2B5EF4-FFF2-40B4-BE49-F238E27FC236}">
              <a16:creationId xmlns:a16="http://schemas.microsoft.com/office/drawing/2014/main" id="{00000000-0008-0000-0D00-0000A4C4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23</xdr:row>
      <xdr:rowOff>9525</xdr:rowOff>
    </xdr:from>
    <xdr:to>
      <xdr:col>10</xdr:col>
      <xdr:colOff>9525</xdr:colOff>
      <xdr:row>44</xdr:row>
      <xdr:rowOff>9525</xdr:rowOff>
    </xdr:to>
    <xdr:graphicFrame macro="">
      <xdr:nvGraphicFramePr>
        <xdr:cNvPr id="113828" name="3 Gráfico">
          <a:extLst>
            <a:ext uri="{FF2B5EF4-FFF2-40B4-BE49-F238E27FC236}">
              <a16:creationId xmlns:a16="http://schemas.microsoft.com/office/drawing/2014/main" id="{00000000-0008-0000-0E00-0000A4BC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56</xdr:row>
      <xdr:rowOff>28575</xdr:rowOff>
    </xdr:from>
    <xdr:to>
      <xdr:col>9</xdr:col>
      <xdr:colOff>1019175</xdr:colOff>
      <xdr:row>74</xdr:row>
      <xdr:rowOff>0</xdr:rowOff>
    </xdr:to>
    <xdr:graphicFrame macro="">
      <xdr:nvGraphicFramePr>
        <xdr:cNvPr id="117924" name="2 Gráfico">
          <a:extLst>
            <a:ext uri="{FF2B5EF4-FFF2-40B4-BE49-F238E27FC236}">
              <a16:creationId xmlns:a16="http://schemas.microsoft.com/office/drawing/2014/main" id="{00000000-0008-0000-0F00-0000A4CC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717550</xdr:colOff>
      <xdr:row>5</xdr:row>
      <xdr:rowOff>152400</xdr:rowOff>
    </xdr:from>
    <xdr:to>
      <xdr:col>14</xdr:col>
      <xdr:colOff>292100</xdr:colOff>
      <xdr:row>27</xdr:row>
      <xdr:rowOff>50800</xdr:rowOff>
    </xdr:to>
    <xdr:graphicFrame macro="">
      <xdr:nvGraphicFramePr>
        <xdr:cNvPr id="3" name="Gráfico 2">
          <a:extLst>
            <a:ext uri="{FF2B5EF4-FFF2-40B4-BE49-F238E27FC236}">
              <a16:creationId xmlns:a16="http://schemas.microsoft.com/office/drawing/2014/main" id="{11DCEAE4-9930-67D6-1A54-FE2F4CDA0B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387350</xdr:colOff>
      <xdr:row>13</xdr:row>
      <xdr:rowOff>165100</xdr:rowOff>
    </xdr:from>
    <xdr:to>
      <xdr:col>22</xdr:col>
      <xdr:colOff>114300</xdr:colOff>
      <xdr:row>34</xdr:row>
      <xdr:rowOff>165100</xdr:rowOff>
    </xdr:to>
    <xdr:graphicFrame macro="">
      <xdr:nvGraphicFramePr>
        <xdr:cNvPr id="4" name="Gráfico 3">
          <a:extLst>
            <a:ext uri="{FF2B5EF4-FFF2-40B4-BE49-F238E27FC236}">
              <a16:creationId xmlns:a16="http://schemas.microsoft.com/office/drawing/2014/main" id="{A96747C6-7085-B4A3-7B17-DC877647BC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857250</xdr:colOff>
      <xdr:row>12</xdr:row>
      <xdr:rowOff>12700</xdr:rowOff>
    </xdr:from>
    <xdr:to>
      <xdr:col>30</xdr:col>
      <xdr:colOff>596900</xdr:colOff>
      <xdr:row>31</xdr:row>
      <xdr:rowOff>25400</xdr:rowOff>
    </xdr:to>
    <xdr:graphicFrame macro="">
      <xdr:nvGraphicFramePr>
        <xdr:cNvPr id="5" name="Gráfico 4">
          <a:extLst>
            <a:ext uri="{FF2B5EF4-FFF2-40B4-BE49-F238E27FC236}">
              <a16:creationId xmlns:a16="http://schemas.microsoft.com/office/drawing/2014/main" id="{D873BA99-3DE1-3161-0780-7EBDFBB46B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33</xdr:col>
      <xdr:colOff>6350</xdr:colOff>
      <xdr:row>11</xdr:row>
      <xdr:rowOff>63500</xdr:rowOff>
    </xdr:from>
    <xdr:to>
      <xdr:col>37</xdr:col>
      <xdr:colOff>368300</xdr:colOff>
      <xdr:row>29</xdr:row>
      <xdr:rowOff>152400</xdr:rowOff>
    </xdr:to>
    <xdr:graphicFrame macro="">
      <xdr:nvGraphicFramePr>
        <xdr:cNvPr id="6" name="Gráfico 5">
          <a:extLst>
            <a:ext uri="{FF2B5EF4-FFF2-40B4-BE49-F238E27FC236}">
              <a16:creationId xmlns:a16="http://schemas.microsoft.com/office/drawing/2014/main" id="{18C39AF3-4E44-8E6E-DF15-AC782FD3EA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5"/>
  <sheetViews>
    <sheetView showGridLines="0" topLeftCell="A302" zoomScale="150" zoomScaleNormal="150" zoomScalePageLayoutView="130" workbookViewId="0">
      <selection activeCell="E311" sqref="E311"/>
    </sheetView>
  </sheetViews>
  <sheetFormatPr baseColWidth="10" defaultColWidth="10.83203125" defaultRowHeight="15" x14ac:dyDescent="0.2"/>
  <cols>
    <col min="1" max="1" width="4.6640625" style="295" customWidth="1"/>
    <col min="2" max="2" width="21" style="295" customWidth="1"/>
    <col min="3" max="3" width="28.1640625" style="295" customWidth="1"/>
    <col min="4" max="4" width="14.6640625" style="295" customWidth="1"/>
    <col min="5" max="5" width="18.6640625" style="295" customWidth="1"/>
    <col min="6" max="6" width="15.83203125" style="295" customWidth="1"/>
    <col min="7" max="7" width="31" style="295" customWidth="1"/>
    <col min="8" max="8" width="16.1640625" style="295" bestFit="1" customWidth="1"/>
    <col min="9" max="9" width="30.33203125" style="295" customWidth="1"/>
    <col min="10" max="10" width="13.83203125" style="295" customWidth="1"/>
    <col min="11" max="11" width="18.6640625" style="295" customWidth="1"/>
    <col min="12" max="12" width="12.6640625" style="295" bestFit="1" customWidth="1"/>
    <col min="13" max="13" width="11" style="295" customWidth="1"/>
    <col min="14" max="14" width="11.1640625" style="295" bestFit="1" customWidth="1"/>
    <col min="15" max="15" width="6.33203125" style="295" bestFit="1" customWidth="1"/>
    <col min="16" max="16" width="4.6640625" style="295" bestFit="1" customWidth="1"/>
    <col min="17" max="17" width="5.6640625" style="295" bestFit="1" customWidth="1"/>
    <col min="18" max="18" width="5.5" style="295" bestFit="1" customWidth="1"/>
    <col min="19" max="19" width="4.83203125" style="295" bestFit="1" customWidth="1"/>
    <col min="20" max="20" width="6.83203125" style="295" bestFit="1" customWidth="1"/>
    <col min="21" max="21" width="10.83203125" style="295"/>
    <col min="22" max="22" width="7.83203125" style="295" bestFit="1" customWidth="1"/>
    <col min="23" max="23" width="10.83203125" style="295"/>
    <col min="24" max="24" width="9.33203125" style="295" customWidth="1"/>
    <col min="25" max="16384" width="10.83203125" style="295"/>
  </cols>
  <sheetData>
    <row r="1" spans="1:11" x14ac:dyDescent="0.2">
      <c r="A1" s="292"/>
      <c r="B1" s="293"/>
      <c r="C1" s="292"/>
      <c r="D1" s="294" t="s">
        <v>311</v>
      </c>
      <c r="E1" s="294" t="s">
        <v>329</v>
      </c>
      <c r="F1" s="294" t="s">
        <v>330</v>
      </c>
      <c r="G1" s="294" t="s">
        <v>337</v>
      </c>
      <c r="H1" s="292"/>
      <c r="I1" s="292"/>
      <c r="J1" s="292"/>
    </row>
    <row r="2" spans="1:11" x14ac:dyDescent="0.2">
      <c r="A2" s="292"/>
      <c r="B2" s="293"/>
      <c r="C2" s="292"/>
      <c r="D2" s="292"/>
      <c r="E2" s="292"/>
      <c r="F2" s="292"/>
      <c r="G2" s="292"/>
      <c r="H2" s="292"/>
      <c r="I2" s="292"/>
      <c r="J2" s="292"/>
    </row>
    <row r="3" spans="1:11" x14ac:dyDescent="0.2">
      <c r="A3" s="292"/>
      <c r="B3" s="293" t="s">
        <v>418</v>
      </c>
      <c r="C3" s="292"/>
      <c r="D3" s="292"/>
      <c r="E3" s="292"/>
      <c r="F3" s="292"/>
      <c r="G3" s="292"/>
      <c r="H3" s="292"/>
      <c r="I3" s="292"/>
      <c r="J3" s="292"/>
    </row>
    <row r="4" spans="1:11" x14ac:dyDescent="0.2">
      <c r="A4" s="292"/>
      <c r="B4" s="293"/>
      <c r="C4" s="292"/>
      <c r="D4" s="292"/>
      <c r="E4" s="292"/>
      <c r="F4" s="292"/>
      <c r="G4" s="292"/>
      <c r="H4" s="292"/>
      <c r="I4" s="292"/>
      <c r="J4" s="292"/>
    </row>
    <row r="5" spans="1:11" x14ac:dyDescent="0.2">
      <c r="A5" s="292"/>
      <c r="B5" s="293" t="s">
        <v>301</v>
      </c>
      <c r="C5" s="292"/>
      <c r="D5" s="292"/>
      <c r="E5" s="292"/>
      <c r="F5" s="292"/>
      <c r="G5" s="292"/>
      <c r="H5" s="292"/>
      <c r="I5" s="292"/>
      <c r="J5" s="292"/>
    </row>
    <row r="6" spans="1:11" x14ac:dyDescent="0.2">
      <c r="A6" s="292"/>
      <c r="B6" s="292"/>
      <c r="C6" s="292"/>
      <c r="D6" s="292"/>
      <c r="E6" s="292"/>
      <c r="F6" s="292"/>
      <c r="G6" s="292"/>
      <c r="H6" s="292"/>
      <c r="I6" s="292"/>
      <c r="J6" s="292"/>
    </row>
    <row r="7" spans="1:11" ht="16" x14ac:dyDescent="0.2">
      <c r="A7" s="292"/>
      <c r="B7" s="292" t="s">
        <v>420</v>
      </c>
      <c r="C7" s="296" t="s">
        <v>456</v>
      </c>
      <c r="D7" s="297"/>
      <c r="E7" s="297"/>
      <c r="F7" s="298"/>
      <c r="G7" s="292"/>
      <c r="H7" s="292"/>
      <c r="I7" s="292"/>
      <c r="J7" s="292"/>
    </row>
    <row r="8" spans="1:11" x14ac:dyDescent="0.2">
      <c r="A8" s="292"/>
      <c r="B8" s="292"/>
      <c r="C8" s="292"/>
      <c r="D8" s="292"/>
      <c r="E8" s="292"/>
      <c r="F8" s="292"/>
      <c r="G8" s="292"/>
      <c r="H8" s="292"/>
      <c r="I8" s="292"/>
      <c r="J8" s="292"/>
    </row>
    <row r="9" spans="1:11" x14ac:dyDescent="0.2">
      <c r="A9" s="292"/>
      <c r="B9" s="299" t="s">
        <v>302</v>
      </c>
      <c r="C9" s="292"/>
      <c r="D9" s="292"/>
      <c r="E9" s="292"/>
      <c r="F9" s="292"/>
      <c r="G9" s="292"/>
      <c r="H9" s="292"/>
      <c r="I9" s="292"/>
      <c r="J9" s="292"/>
    </row>
    <row r="10" spans="1:11" x14ac:dyDescent="0.2">
      <c r="A10" s="292"/>
      <c r="B10" s="292" t="s">
        <v>419</v>
      </c>
      <c r="C10" s="292"/>
      <c r="D10" s="292"/>
      <c r="E10" s="292"/>
      <c r="F10" s="292"/>
      <c r="G10" s="292"/>
      <c r="H10" s="292"/>
      <c r="I10" s="292"/>
      <c r="J10" s="292"/>
    </row>
    <row r="11" spans="1:11" x14ac:dyDescent="0.2">
      <c r="A11" s="292"/>
      <c r="B11" s="292"/>
      <c r="C11" s="292"/>
      <c r="D11" s="292"/>
      <c r="E11" s="292"/>
      <c r="F11" s="292"/>
      <c r="G11" s="292"/>
      <c r="H11" s="292"/>
      <c r="I11" s="292"/>
      <c r="J11" s="292"/>
      <c r="K11" s="300"/>
    </row>
    <row r="12" spans="1:11" ht="16" x14ac:dyDescent="0.2">
      <c r="A12" s="292"/>
      <c r="B12" s="292" t="s">
        <v>417</v>
      </c>
      <c r="C12" s="301" t="s">
        <v>453</v>
      </c>
      <c r="D12" s="302"/>
      <c r="E12" s="302"/>
      <c r="F12" s="303"/>
      <c r="G12" s="292"/>
      <c r="H12" s="292"/>
      <c r="I12" s="292"/>
      <c r="J12" s="292"/>
      <c r="K12" s="300"/>
    </row>
    <row r="13" spans="1:11" ht="16" x14ac:dyDescent="0.2">
      <c r="A13" s="292"/>
      <c r="B13" s="292"/>
      <c r="C13" s="301" t="s">
        <v>457</v>
      </c>
      <c r="D13" s="302"/>
      <c r="E13" s="302"/>
      <c r="F13" s="303"/>
      <c r="G13" s="292"/>
      <c r="H13" s="292"/>
      <c r="I13" s="292"/>
      <c r="J13" s="292"/>
      <c r="K13" s="304"/>
    </row>
    <row r="14" spans="1:11" ht="16" x14ac:dyDescent="0.2">
      <c r="A14" s="292"/>
      <c r="B14" s="292"/>
      <c r="C14" s="301"/>
      <c r="D14" s="302"/>
      <c r="E14" s="302"/>
      <c r="F14" s="303"/>
      <c r="G14" s="292"/>
      <c r="H14" s="292"/>
      <c r="I14" s="292"/>
      <c r="J14" s="292"/>
    </row>
    <row r="15" spans="1:11" x14ac:dyDescent="0.2">
      <c r="A15" s="292"/>
      <c r="B15" s="292"/>
      <c r="C15" s="305"/>
      <c r="D15" s="305"/>
      <c r="E15" s="305"/>
      <c r="F15" s="305"/>
      <c r="G15" s="292"/>
      <c r="H15" s="292"/>
      <c r="I15" s="292"/>
      <c r="J15" s="292"/>
    </row>
    <row r="16" spans="1:11" x14ac:dyDescent="0.2">
      <c r="A16" s="292"/>
      <c r="B16" s="292"/>
      <c r="C16" s="292"/>
      <c r="D16" s="292"/>
      <c r="E16" s="292"/>
      <c r="F16" s="292"/>
      <c r="G16" s="292"/>
      <c r="H16" s="292"/>
      <c r="I16" s="292"/>
      <c r="J16" s="292"/>
    </row>
    <row r="17" spans="1:14" ht="20" thickBot="1" x14ac:dyDescent="0.3">
      <c r="A17" s="292"/>
      <c r="B17" s="292"/>
      <c r="C17" s="292"/>
      <c r="D17" s="292"/>
      <c r="E17" s="292"/>
      <c r="F17" s="292"/>
      <c r="G17" s="292"/>
      <c r="H17" s="292"/>
      <c r="I17" s="248" t="s">
        <v>460</v>
      </c>
      <c r="J17" s="247"/>
      <c r="K17" s="247"/>
      <c r="L17" s="247"/>
      <c r="M17" s="247"/>
      <c r="N17" s="247"/>
    </row>
    <row r="18" spans="1:14" ht="19" x14ac:dyDescent="0.25">
      <c r="A18" s="292"/>
      <c r="B18" s="299" t="s">
        <v>303</v>
      </c>
      <c r="C18" s="292"/>
      <c r="D18" s="292"/>
      <c r="E18" s="292"/>
      <c r="F18" s="292"/>
      <c r="G18" s="292"/>
      <c r="H18" s="292"/>
      <c r="I18" s="257" t="s">
        <v>461</v>
      </c>
      <c r="J18" s="259">
        <v>2026</v>
      </c>
      <c r="K18" s="259">
        <v>2027</v>
      </c>
      <c r="L18" s="259">
        <v>2028</v>
      </c>
      <c r="M18" s="259">
        <v>2029</v>
      </c>
      <c r="N18" s="260">
        <v>2030</v>
      </c>
    </row>
    <row r="19" spans="1:14" ht="19" x14ac:dyDescent="0.25">
      <c r="A19" s="292"/>
      <c r="B19" s="292" t="s">
        <v>304</v>
      </c>
      <c r="C19" s="292"/>
      <c r="D19" s="292"/>
      <c r="E19" s="292"/>
      <c r="F19" s="292"/>
      <c r="G19" s="292"/>
      <c r="H19" s="292"/>
      <c r="I19" s="258" t="s">
        <v>462</v>
      </c>
      <c r="J19" s="251" t="s">
        <v>463</v>
      </c>
      <c r="K19" s="251" t="s">
        <v>464</v>
      </c>
      <c r="L19" s="252">
        <v>2.8000000000000001E-2</v>
      </c>
      <c r="M19" s="252">
        <v>2.9000000000000001E-2</v>
      </c>
      <c r="N19" s="255">
        <v>0.03</v>
      </c>
    </row>
    <row r="20" spans="1:14" ht="19" x14ac:dyDescent="0.25">
      <c r="A20" s="292"/>
      <c r="B20" s="292"/>
      <c r="C20" s="292"/>
      <c r="D20" s="292"/>
      <c r="E20" s="292"/>
      <c r="F20" s="292"/>
      <c r="G20" s="292"/>
      <c r="H20" s="292"/>
      <c r="I20" s="258" t="s">
        <v>465</v>
      </c>
      <c r="J20" s="251" t="s">
        <v>466</v>
      </c>
      <c r="K20" s="252">
        <v>4.8000000000000001E-2</v>
      </c>
      <c r="L20" s="252">
        <v>0.04</v>
      </c>
      <c r="M20" s="252">
        <v>3.5000000000000003E-2</v>
      </c>
      <c r="N20" s="255">
        <v>0.03</v>
      </c>
    </row>
    <row r="21" spans="1:14" ht="19" x14ac:dyDescent="0.25">
      <c r="A21" s="292"/>
      <c r="B21" s="292" t="s">
        <v>305</v>
      </c>
      <c r="C21" s="306">
        <v>2027</v>
      </c>
      <c r="D21" s="292"/>
      <c r="E21" s="292"/>
      <c r="F21" s="292"/>
      <c r="G21" s="292"/>
      <c r="H21" s="292"/>
      <c r="I21" s="258" t="s">
        <v>467</v>
      </c>
      <c r="J21" s="251" t="s">
        <v>468</v>
      </c>
      <c r="K21" s="252">
        <v>4.4999999999999998E-2</v>
      </c>
      <c r="L21" s="252">
        <v>0.04</v>
      </c>
      <c r="M21" s="252">
        <v>3.7999999999999999E-2</v>
      </c>
      <c r="N21" s="255">
        <v>3.5000000000000003E-2</v>
      </c>
    </row>
    <row r="22" spans="1:14" ht="19" x14ac:dyDescent="0.25">
      <c r="A22" s="292"/>
      <c r="B22" s="292"/>
      <c r="C22" s="292"/>
      <c r="D22" s="292"/>
      <c r="E22" s="292"/>
      <c r="F22" s="292"/>
      <c r="G22" s="292"/>
      <c r="H22" s="292"/>
      <c r="I22" s="258" t="s">
        <v>469</v>
      </c>
      <c r="J22" s="252">
        <v>9.7000000000000003E-2</v>
      </c>
      <c r="K22" s="252">
        <v>9.5000000000000001E-2</v>
      </c>
      <c r="L22" s="252">
        <v>9.1999999999999998E-2</v>
      </c>
      <c r="M22" s="252">
        <v>0.09</v>
      </c>
      <c r="N22" s="255">
        <v>8.7999999999999995E-2</v>
      </c>
    </row>
    <row r="23" spans="1:14" ht="19" x14ac:dyDescent="0.25">
      <c r="A23" s="292"/>
      <c r="B23" s="299" t="s">
        <v>312</v>
      </c>
      <c r="C23" s="292"/>
      <c r="D23" s="292"/>
      <c r="E23" s="292"/>
      <c r="F23" s="292"/>
      <c r="G23" s="292"/>
      <c r="H23" s="292"/>
      <c r="I23" s="258" t="s">
        <v>470</v>
      </c>
      <c r="J23" s="253">
        <v>4000</v>
      </c>
      <c r="K23" s="253">
        <v>4100</v>
      </c>
      <c r="L23" s="253">
        <v>4150</v>
      </c>
      <c r="M23" s="253">
        <v>4200</v>
      </c>
      <c r="N23" s="256">
        <v>4250</v>
      </c>
    </row>
    <row r="24" spans="1:14" ht="16" thickBot="1" x14ac:dyDescent="0.25">
      <c r="A24" s="292"/>
      <c r="B24" s="292" t="s">
        <v>306</v>
      </c>
      <c r="C24" s="292"/>
      <c r="D24" s="292"/>
      <c r="E24" s="292"/>
      <c r="F24" s="292"/>
      <c r="G24" s="292"/>
      <c r="H24" s="292"/>
      <c r="I24" s="261" t="s">
        <v>472</v>
      </c>
      <c r="J24" s="307">
        <v>-0.15</v>
      </c>
      <c r="K24" s="308">
        <f>+(K23-J23)/J23</f>
        <v>2.5000000000000001E-2</v>
      </c>
      <c r="L24" s="308">
        <f t="shared" ref="L24:N24" si="0">+(L23-K23)/K23</f>
        <v>1.2195121951219513E-2</v>
      </c>
      <c r="M24" s="308">
        <f t="shared" si="0"/>
        <v>1.2048192771084338E-2</v>
      </c>
      <c r="N24" s="309">
        <f t="shared" si="0"/>
        <v>1.1904761904761904E-2</v>
      </c>
    </row>
    <row r="25" spans="1:14" x14ac:dyDescent="0.2">
      <c r="A25" s="292"/>
      <c r="B25" s="292" t="s">
        <v>307</v>
      </c>
      <c r="C25" s="292"/>
      <c r="D25" s="292"/>
      <c r="E25" s="292"/>
      <c r="F25" s="292"/>
      <c r="G25" s="292"/>
      <c r="H25" s="292"/>
      <c r="I25" s="249" t="s">
        <v>471</v>
      </c>
      <c r="J25" s="249"/>
      <c r="K25" s="249"/>
      <c r="L25" s="249"/>
      <c r="M25" s="249"/>
      <c r="N25" s="249"/>
    </row>
    <row r="26" spans="1:14" x14ac:dyDescent="0.2">
      <c r="A26" s="292"/>
      <c r="B26" s="292"/>
      <c r="C26" s="292"/>
      <c r="D26" s="292"/>
      <c r="E26" s="292"/>
      <c r="F26" s="292"/>
      <c r="G26" s="292"/>
      <c r="H26" s="292"/>
      <c r="I26" s="249"/>
      <c r="J26" s="249"/>
      <c r="K26" s="249"/>
      <c r="L26" s="249"/>
      <c r="M26" s="249"/>
      <c r="N26" s="249"/>
    </row>
    <row r="27" spans="1:14" x14ac:dyDescent="0.2">
      <c r="A27" s="292"/>
      <c r="B27" s="292"/>
      <c r="C27" s="310" t="str">
        <f>+D1&amp;C21</f>
        <v>Año 2027</v>
      </c>
      <c r="D27" s="310" t="str">
        <f>+D1&amp;'Información inicial'!I6</f>
        <v>Año 2028</v>
      </c>
      <c r="E27" s="310" t="str">
        <f>+D1&amp;'Información inicial'!I7</f>
        <v>Año 2029</v>
      </c>
      <c r="F27" s="310" t="str">
        <f>+D1&amp;'Información inicial'!I8</f>
        <v>Año 2030</v>
      </c>
      <c r="G27" s="310" t="str">
        <f>+D1&amp;'Información inicial'!I9</f>
        <v>Año 2031</v>
      </c>
      <c r="H27" s="292"/>
      <c r="I27" s="249"/>
      <c r="J27" s="249"/>
      <c r="K27" s="249"/>
      <c r="L27" s="249"/>
      <c r="M27" s="249"/>
      <c r="N27" s="249"/>
    </row>
    <row r="28" spans="1:14" x14ac:dyDescent="0.2">
      <c r="A28" s="292"/>
      <c r="B28" s="292" t="s">
        <v>308</v>
      </c>
      <c r="C28" s="311">
        <v>6.9000000000000006E-2</v>
      </c>
      <c r="D28" s="311">
        <v>4.8000000000000001E-2</v>
      </c>
      <c r="E28" s="311">
        <v>4.2999999999999997E-2</v>
      </c>
      <c r="F28" s="311">
        <v>0.03</v>
      </c>
      <c r="G28" s="311">
        <v>0.03</v>
      </c>
      <c r="H28" s="292"/>
      <c r="I28" s="292"/>
      <c r="J28" s="292"/>
    </row>
    <row r="29" spans="1:14" x14ac:dyDescent="0.2">
      <c r="A29" s="292"/>
      <c r="B29" s="292" t="s">
        <v>313</v>
      </c>
      <c r="C29" s="311">
        <f>+J24</f>
        <v>-0.15</v>
      </c>
      <c r="D29" s="311">
        <f t="shared" ref="D29:G29" si="1">+K24</f>
        <v>2.5000000000000001E-2</v>
      </c>
      <c r="E29" s="311">
        <f t="shared" si="1"/>
        <v>1.2195121951219513E-2</v>
      </c>
      <c r="F29" s="311">
        <f t="shared" si="1"/>
        <v>1.2048192771084338E-2</v>
      </c>
      <c r="G29" s="311">
        <f t="shared" si="1"/>
        <v>1.1904761904761904E-2</v>
      </c>
      <c r="H29" s="292"/>
      <c r="I29" s="292"/>
      <c r="J29" s="292"/>
    </row>
    <row r="30" spans="1:14" x14ac:dyDescent="0.2">
      <c r="A30" s="292"/>
      <c r="B30" s="292" t="s">
        <v>309</v>
      </c>
      <c r="C30" s="311">
        <v>0.12</v>
      </c>
      <c r="D30" s="311">
        <v>9.2499999999999999E-2</v>
      </c>
      <c r="E30" s="311">
        <v>0.06</v>
      </c>
      <c r="F30" s="311">
        <v>4.4999999999999998E-2</v>
      </c>
      <c r="G30" s="311">
        <v>0.04</v>
      </c>
      <c r="H30" s="292"/>
      <c r="I30" s="292"/>
      <c r="J30" s="292"/>
    </row>
    <row r="31" spans="1:14" x14ac:dyDescent="0.2">
      <c r="A31" s="292"/>
      <c r="B31" s="292" t="s">
        <v>310</v>
      </c>
      <c r="C31" s="311">
        <v>2.5000000000000001E-2</v>
      </c>
      <c r="D31" s="311">
        <v>2.8000000000000001E-2</v>
      </c>
      <c r="E31" s="311">
        <v>3.5000000000000003E-2</v>
      </c>
      <c r="F31" s="311">
        <v>3.4000000000000002E-2</v>
      </c>
      <c r="G31" s="311">
        <v>3.4000000000000002E-2</v>
      </c>
      <c r="H31" s="292"/>
      <c r="I31" s="292"/>
      <c r="J31" s="292"/>
    </row>
    <row r="32" spans="1:14" x14ac:dyDescent="0.2">
      <c r="A32" s="292"/>
      <c r="B32" s="292"/>
      <c r="C32" s="292" t="s">
        <v>459</v>
      </c>
      <c r="D32" s="292"/>
      <c r="E32" s="292"/>
      <c r="F32" s="292"/>
      <c r="G32" s="292"/>
      <c r="H32" s="292"/>
      <c r="I32" s="292"/>
      <c r="J32" s="292"/>
    </row>
    <row r="33" spans="1:14" x14ac:dyDescent="0.2">
      <c r="A33" s="292"/>
      <c r="B33" s="292" t="s">
        <v>426</v>
      </c>
      <c r="C33" s="311">
        <v>0.23</v>
      </c>
      <c r="D33" s="311">
        <v>0.08</v>
      </c>
      <c r="E33" s="311">
        <v>7.4999999999999997E-2</v>
      </c>
      <c r="F33" s="311">
        <v>0.06</v>
      </c>
      <c r="G33" s="311">
        <v>0.06</v>
      </c>
      <c r="H33" s="292"/>
      <c r="I33" s="292"/>
      <c r="J33" s="292"/>
    </row>
    <row r="34" spans="1:14" x14ac:dyDescent="0.2">
      <c r="A34" s="292"/>
      <c r="B34" s="299" t="s">
        <v>315</v>
      </c>
      <c r="C34" s="292"/>
      <c r="D34" s="292"/>
      <c r="E34" s="292"/>
      <c r="F34" s="292"/>
      <c r="G34" s="292"/>
      <c r="H34" s="292"/>
      <c r="I34" s="292"/>
      <c r="J34" s="292"/>
    </row>
    <row r="35" spans="1:14" x14ac:dyDescent="0.2">
      <c r="A35" s="292"/>
      <c r="B35" s="292" t="s">
        <v>316</v>
      </c>
      <c r="C35" s="292"/>
      <c r="D35" s="292"/>
      <c r="E35" s="292"/>
      <c r="F35" s="292"/>
      <c r="G35" s="292"/>
      <c r="H35" s="292"/>
      <c r="I35" s="292"/>
      <c r="J35" s="292"/>
    </row>
    <row r="36" spans="1:14" x14ac:dyDescent="0.2">
      <c r="A36" s="292"/>
      <c r="B36" s="292" t="s">
        <v>317</v>
      </c>
      <c r="C36" s="292"/>
      <c r="D36" s="292"/>
      <c r="E36" s="292"/>
      <c r="F36" s="292"/>
      <c r="G36" s="292"/>
      <c r="H36" s="292"/>
      <c r="I36" s="292"/>
      <c r="J36" s="292"/>
    </row>
    <row r="37" spans="1:14" x14ac:dyDescent="0.2">
      <c r="A37" s="292"/>
      <c r="B37" s="292" t="s">
        <v>318</v>
      </c>
      <c r="C37" s="312">
        <v>2.3E-2</v>
      </c>
      <c r="D37" s="292"/>
      <c r="E37" s="292"/>
      <c r="F37" s="292"/>
      <c r="G37" s="292"/>
      <c r="H37" s="292"/>
      <c r="I37" s="292"/>
      <c r="J37" s="292"/>
    </row>
    <row r="38" spans="1:14" x14ac:dyDescent="0.2">
      <c r="A38" s="292"/>
      <c r="B38" s="292"/>
      <c r="C38" s="292"/>
      <c r="D38" s="292"/>
      <c r="E38" s="292"/>
      <c r="F38" s="292"/>
      <c r="G38" s="292"/>
      <c r="H38" s="292"/>
      <c r="I38" s="292"/>
      <c r="J38" s="292"/>
    </row>
    <row r="39" spans="1:14" ht="16" thickBot="1" x14ac:dyDescent="0.25">
      <c r="A39" s="292"/>
      <c r="B39" s="292" t="s">
        <v>427</v>
      </c>
      <c r="C39" s="292"/>
      <c r="D39" s="292"/>
      <c r="E39" s="292"/>
      <c r="F39" s="292"/>
      <c r="G39" s="306">
        <v>8</v>
      </c>
      <c r="H39" s="292" t="s">
        <v>422</v>
      </c>
      <c r="I39" s="292"/>
      <c r="J39" s="292"/>
    </row>
    <row r="40" spans="1:14" ht="16" thickBot="1" x14ac:dyDescent="0.25">
      <c r="A40" s="292"/>
      <c r="B40" s="292"/>
      <c r="C40" s="292"/>
      <c r="D40" s="292"/>
      <c r="E40" s="292" t="s">
        <v>451</v>
      </c>
      <c r="F40" s="292" t="s">
        <v>440</v>
      </c>
      <c r="G40" s="292" t="s">
        <v>441</v>
      </c>
      <c r="H40" s="292" t="s">
        <v>442</v>
      </c>
      <c r="I40" s="292" t="s">
        <v>488</v>
      </c>
      <c r="J40" s="313" t="s">
        <v>489</v>
      </c>
      <c r="K40" s="314">
        <v>0.85</v>
      </c>
    </row>
    <row r="41" spans="1:14" ht="16" x14ac:dyDescent="0.2">
      <c r="A41" s="292"/>
      <c r="B41" s="292" t="s">
        <v>405</v>
      </c>
      <c r="C41" s="292"/>
      <c r="E41" s="262" t="s">
        <v>480</v>
      </c>
      <c r="F41" s="315"/>
      <c r="G41" s="315"/>
      <c r="H41" s="315"/>
      <c r="I41" s="316">
        <f>+J41*12*$K$40</f>
        <v>4477.8</v>
      </c>
      <c r="J41" s="267">
        <v>439</v>
      </c>
      <c r="K41" s="317"/>
      <c r="L41" s="318"/>
      <c r="M41" s="300"/>
      <c r="N41" s="300"/>
    </row>
    <row r="42" spans="1:14" ht="16" x14ac:dyDescent="0.2">
      <c r="A42" s="292"/>
      <c r="B42" s="292" t="s">
        <v>404</v>
      </c>
      <c r="E42" s="263" t="s">
        <v>481</v>
      </c>
      <c r="F42" s="319"/>
      <c r="G42" s="319"/>
      <c r="H42" s="319"/>
      <c r="I42" s="320">
        <f t="shared" ref="I42:I48" si="2">+J42*12*$K$40</f>
        <v>1224</v>
      </c>
      <c r="J42" s="264">
        <v>120</v>
      </c>
      <c r="K42" s="317"/>
      <c r="L42" s="318"/>
      <c r="M42" s="300"/>
      <c r="N42" s="300"/>
    </row>
    <row r="43" spans="1:14" ht="16" x14ac:dyDescent="0.2">
      <c r="A43" s="292"/>
      <c r="B43" s="292"/>
      <c r="C43" s="292"/>
      <c r="E43" s="263" t="s">
        <v>482</v>
      </c>
      <c r="F43" s="319"/>
      <c r="G43" s="319"/>
      <c r="H43" s="319"/>
      <c r="I43" s="320">
        <f t="shared" si="2"/>
        <v>918</v>
      </c>
      <c r="J43" s="264">
        <v>90</v>
      </c>
      <c r="K43" s="317"/>
      <c r="L43" s="318"/>
      <c r="M43" s="300"/>
      <c r="N43" s="300"/>
    </row>
    <row r="44" spans="1:14" ht="16" x14ac:dyDescent="0.2">
      <c r="A44" s="292"/>
      <c r="B44" s="292"/>
      <c r="C44" s="292"/>
      <c r="E44" s="263" t="s">
        <v>483</v>
      </c>
      <c r="F44" s="319"/>
      <c r="G44" s="319"/>
      <c r="H44" s="319"/>
      <c r="I44" s="320">
        <f t="shared" si="2"/>
        <v>510</v>
      </c>
      <c r="J44" s="264">
        <v>50</v>
      </c>
      <c r="K44" s="317"/>
      <c r="L44" s="318"/>
      <c r="M44" s="300"/>
      <c r="N44" s="300"/>
    </row>
    <row r="45" spans="1:14" ht="16" x14ac:dyDescent="0.2">
      <c r="A45" s="292"/>
      <c r="B45" s="292"/>
      <c r="C45" s="292"/>
      <c r="E45" s="263" t="s">
        <v>484</v>
      </c>
      <c r="F45" s="319"/>
      <c r="G45" s="319"/>
      <c r="H45" s="319"/>
      <c r="I45" s="320">
        <f t="shared" si="2"/>
        <v>816</v>
      </c>
      <c r="J45" s="264">
        <v>80</v>
      </c>
      <c r="K45" s="317"/>
      <c r="L45" s="318"/>
    </row>
    <row r="46" spans="1:14" ht="16" x14ac:dyDescent="0.2">
      <c r="A46" s="292"/>
      <c r="B46" s="292"/>
      <c r="C46" s="292"/>
      <c r="E46" s="263" t="s">
        <v>485</v>
      </c>
      <c r="F46" s="319"/>
      <c r="G46" s="319"/>
      <c r="H46" s="319"/>
      <c r="I46" s="320">
        <f t="shared" si="2"/>
        <v>306</v>
      </c>
      <c r="J46" s="264">
        <v>30</v>
      </c>
      <c r="K46" s="317"/>
      <c r="L46" s="318"/>
    </row>
    <row r="47" spans="1:14" ht="16" x14ac:dyDescent="0.2">
      <c r="A47" s="292"/>
      <c r="B47" s="292"/>
      <c r="C47" s="292"/>
      <c r="E47" s="263" t="s">
        <v>486</v>
      </c>
      <c r="F47" s="319"/>
      <c r="G47" s="319"/>
      <c r="H47" s="319"/>
      <c r="I47" s="320">
        <f t="shared" si="2"/>
        <v>255</v>
      </c>
      <c r="J47" s="264">
        <v>25</v>
      </c>
      <c r="K47" s="317"/>
      <c r="L47" s="318"/>
    </row>
    <row r="48" spans="1:14" ht="17" thickBot="1" x14ac:dyDescent="0.25">
      <c r="A48" s="292"/>
      <c r="B48" s="292"/>
      <c r="C48" s="292"/>
      <c r="E48" s="265" t="s">
        <v>487</v>
      </c>
      <c r="F48" s="321"/>
      <c r="G48" s="321"/>
      <c r="H48" s="321"/>
      <c r="I48" s="322">
        <f t="shared" si="2"/>
        <v>204</v>
      </c>
      <c r="J48" s="266">
        <v>20</v>
      </c>
      <c r="K48" s="317"/>
      <c r="L48" s="318"/>
    </row>
    <row r="49" spans="1:17" ht="16" hidden="1" x14ac:dyDescent="0.2">
      <c r="A49" s="292"/>
      <c r="B49" s="292"/>
      <c r="C49" s="292"/>
      <c r="E49" s="323"/>
      <c r="F49" s="324"/>
      <c r="G49" s="324"/>
      <c r="H49" s="324"/>
      <c r="I49" s="325"/>
      <c r="J49" s="292"/>
      <c r="K49" s="317"/>
      <c r="L49" s="318"/>
    </row>
    <row r="50" spans="1:17" ht="16" hidden="1" x14ac:dyDescent="0.2">
      <c r="A50" s="292"/>
      <c r="B50" s="292"/>
      <c r="C50" s="292"/>
      <c r="E50" s="323"/>
      <c r="F50" s="324"/>
      <c r="G50" s="324"/>
      <c r="H50" s="324"/>
      <c r="I50" s="320"/>
      <c r="J50" s="292"/>
      <c r="K50" s="317"/>
      <c r="L50" s="318"/>
    </row>
    <row r="51" spans="1:17" ht="16" hidden="1" x14ac:dyDescent="0.2">
      <c r="A51" s="292"/>
      <c r="B51" s="292"/>
      <c r="C51" s="292"/>
      <c r="E51" s="323"/>
      <c r="F51" s="324"/>
      <c r="G51" s="324"/>
      <c r="H51" s="324"/>
      <c r="I51" s="320"/>
      <c r="J51" s="292"/>
      <c r="K51" s="317"/>
      <c r="L51" s="318"/>
    </row>
    <row r="52" spans="1:17" ht="16" hidden="1" x14ac:dyDescent="0.2">
      <c r="A52" s="292"/>
      <c r="B52" s="292"/>
      <c r="C52" s="292"/>
      <c r="E52" s="323"/>
      <c r="F52" s="324"/>
      <c r="G52" s="324"/>
      <c r="H52" s="324"/>
      <c r="I52" s="320"/>
      <c r="J52" s="292"/>
      <c r="K52" s="317"/>
      <c r="L52" s="318"/>
    </row>
    <row r="53" spans="1:17" ht="16" hidden="1" x14ac:dyDescent="0.2">
      <c r="A53" s="292"/>
      <c r="B53" s="292"/>
      <c r="C53" s="292"/>
      <c r="E53" s="323"/>
      <c r="F53" s="324"/>
      <c r="G53" s="324"/>
      <c r="H53" s="324"/>
      <c r="I53" s="320"/>
      <c r="J53" s="292"/>
      <c r="K53" s="317"/>
      <c r="L53" s="318"/>
    </row>
    <row r="54" spans="1:17" ht="16" hidden="1" x14ac:dyDescent="0.2">
      <c r="A54" s="292"/>
      <c r="B54" s="292"/>
      <c r="C54" s="292"/>
      <c r="E54" s="326"/>
      <c r="F54" s="324"/>
      <c r="G54" s="324"/>
      <c r="H54" s="324"/>
      <c r="I54" s="320"/>
      <c r="J54" s="292"/>
      <c r="K54" s="317"/>
      <c r="L54" s="318"/>
    </row>
    <row r="55" spans="1:17" ht="16" hidden="1" x14ac:dyDescent="0.2">
      <c r="A55" s="292"/>
      <c r="B55" s="292"/>
      <c r="C55" s="292"/>
      <c r="E55" s="326"/>
      <c r="F55" s="324"/>
      <c r="G55" s="324"/>
      <c r="H55" s="324"/>
      <c r="I55" s="320"/>
      <c r="J55" s="292"/>
      <c r="K55" s="317"/>
      <c r="L55" s="318"/>
    </row>
    <row r="56" spans="1:17" ht="16" hidden="1" x14ac:dyDescent="0.2">
      <c r="A56" s="292"/>
      <c r="B56" s="292"/>
      <c r="C56" s="292"/>
      <c r="E56" s="323"/>
      <c r="F56" s="324"/>
      <c r="G56" s="324"/>
      <c r="H56" s="324"/>
      <c r="I56" s="320"/>
      <c r="J56" s="292"/>
      <c r="K56" s="317"/>
      <c r="L56" s="318"/>
    </row>
    <row r="57" spans="1:17" ht="16" hidden="1" x14ac:dyDescent="0.2">
      <c r="A57" s="292"/>
      <c r="B57" s="292"/>
      <c r="C57" s="292"/>
      <c r="E57" s="323"/>
      <c r="F57" s="324"/>
      <c r="G57" s="324"/>
      <c r="H57" s="324"/>
      <c r="I57" s="320"/>
      <c r="J57" s="292"/>
      <c r="K57" s="317"/>
      <c r="L57" s="318"/>
    </row>
    <row r="58" spans="1:17" ht="16" hidden="1" x14ac:dyDescent="0.2">
      <c r="A58" s="292"/>
      <c r="B58" s="292"/>
      <c r="C58" s="292"/>
      <c r="E58" s="323"/>
      <c r="F58" s="324"/>
      <c r="G58" s="324"/>
      <c r="H58" s="324"/>
      <c r="I58" s="320"/>
      <c r="J58" s="292"/>
      <c r="K58" s="317"/>
      <c r="L58" s="318"/>
    </row>
    <row r="59" spans="1:17" ht="16" hidden="1" x14ac:dyDescent="0.2">
      <c r="A59" s="292"/>
      <c r="B59" s="292"/>
      <c r="C59" s="292"/>
      <c r="E59" s="323"/>
      <c r="F59" s="324"/>
      <c r="G59" s="324"/>
      <c r="H59" s="324"/>
      <c r="I59" s="320"/>
      <c r="J59" s="292"/>
      <c r="L59" s="318"/>
      <c r="Q59" s="300"/>
    </row>
    <row r="60" spans="1:17" ht="16" hidden="1" x14ac:dyDescent="0.2">
      <c r="A60" s="292"/>
      <c r="B60" s="292"/>
      <c r="C60" s="292"/>
      <c r="E60" s="323"/>
      <c r="F60" s="324"/>
      <c r="G60" s="324"/>
      <c r="H60" s="324"/>
      <c r="I60" s="320"/>
      <c r="J60" s="292"/>
      <c r="L60" s="318"/>
      <c r="Q60" s="300"/>
    </row>
    <row r="61" spans="1:17" ht="16" hidden="1" x14ac:dyDescent="0.2">
      <c r="A61" s="292"/>
      <c r="B61" s="292"/>
      <c r="C61" s="292"/>
      <c r="E61" s="323"/>
      <c r="F61" s="324"/>
      <c r="G61" s="324"/>
      <c r="H61" s="324"/>
      <c r="I61" s="320"/>
      <c r="J61" s="292"/>
      <c r="L61" s="318"/>
      <c r="Q61" s="300"/>
    </row>
    <row r="62" spans="1:17" ht="16" hidden="1" x14ac:dyDescent="0.2">
      <c r="A62" s="292"/>
      <c r="B62" s="292"/>
      <c r="C62" s="292"/>
      <c r="E62" s="323"/>
      <c r="F62" s="324"/>
      <c r="G62" s="324"/>
      <c r="H62" s="324"/>
      <c r="I62" s="320"/>
      <c r="J62" s="292"/>
      <c r="L62" s="318"/>
      <c r="Q62" s="300"/>
    </row>
    <row r="63" spans="1:17" ht="16" hidden="1" x14ac:dyDescent="0.2">
      <c r="A63" s="292"/>
      <c r="B63" s="292"/>
      <c r="C63" s="292"/>
      <c r="E63" s="323"/>
      <c r="F63" s="324"/>
      <c r="G63" s="324"/>
      <c r="H63" s="324"/>
      <c r="I63" s="320"/>
      <c r="J63" s="292"/>
      <c r="L63" s="318"/>
      <c r="Q63" s="300"/>
    </row>
    <row r="64" spans="1:17" ht="16" hidden="1" x14ac:dyDescent="0.2">
      <c r="A64" s="292"/>
      <c r="B64" s="292"/>
      <c r="C64" s="292"/>
      <c r="E64" s="323"/>
      <c r="F64" s="324"/>
      <c r="G64" s="324"/>
      <c r="H64" s="324"/>
      <c r="I64" s="320"/>
      <c r="J64" s="292"/>
      <c r="L64" s="318"/>
      <c r="Q64" s="300"/>
    </row>
    <row r="65" spans="1:17" ht="16" hidden="1" x14ac:dyDescent="0.2">
      <c r="A65" s="292"/>
      <c r="B65" s="292"/>
      <c r="C65" s="292"/>
      <c r="E65" s="323"/>
      <c r="F65" s="324"/>
      <c r="G65" s="324"/>
      <c r="H65" s="324"/>
      <c r="I65" s="320"/>
      <c r="J65" s="292"/>
      <c r="L65" s="318"/>
      <c r="Q65" s="300"/>
    </row>
    <row r="66" spans="1:17" ht="16" hidden="1" x14ac:dyDescent="0.2">
      <c r="A66" s="292"/>
      <c r="B66" s="292"/>
      <c r="C66" s="292"/>
      <c r="E66" s="323"/>
      <c r="F66" s="324"/>
      <c r="G66" s="324"/>
      <c r="H66" s="324"/>
      <c r="I66" s="320"/>
      <c r="J66" s="292"/>
      <c r="L66" s="318"/>
      <c r="Q66" s="300"/>
    </row>
    <row r="67" spans="1:17" ht="16" hidden="1" x14ac:dyDescent="0.2">
      <c r="A67" s="292"/>
      <c r="B67" s="292"/>
      <c r="C67" s="292"/>
      <c r="E67" s="323"/>
      <c r="F67" s="324"/>
      <c r="G67" s="324"/>
      <c r="H67" s="324"/>
      <c r="I67" s="320"/>
      <c r="J67" s="292"/>
      <c r="L67" s="318"/>
      <c r="Q67" s="300"/>
    </row>
    <row r="68" spans="1:17" ht="16" hidden="1" x14ac:dyDescent="0.2">
      <c r="A68" s="292"/>
      <c r="B68" s="292"/>
      <c r="C68" s="292"/>
      <c r="E68" s="323"/>
      <c r="F68" s="324"/>
      <c r="G68" s="324"/>
      <c r="H68" s="324"/>
      <c r="I68" s="320"/>
      <c r="J68" s="292"/>
      <c r="L68" s="318"/>
      <c r="Q68" s="300"/>
    </row>
    <row r="69" spans="1:17" ht="16" hidden="1" x14ac:dyDescent="0.2">
      <c r="A69" s="292"/>
      <c r="B69" s="292"/>
      <c r="C69" s="292"/>
      <c r="E69" s="323"/>
      <c r="F69" s="324"/>
      <c r="G69" s="324"/>
      <c r="H69" s="324"/>
      <c r="I69" s="320"/>
      <c r="J69" s="292"/>
      <c r="L69" s="318"/>
      <c r="Q69" s="300"/>
    </row>
    <row r="70" spans="1:17" ht="16" hidden="1" x14ac:dyDescent="0.2">
      <c r="A70" s="292"/>
      <c r="B70" s="292"/>
      <c r="C70" s="292"/>
      <c r="E70" s="323"/>
      <c r="F70" s="324"/>
      <c r="G70" s="324"/>
      <c r="H70" s="324"/>
      <c r="I70" s="320"/>
      <c r="J70" s="292"/>
      <c r="L70" s="318"/>
      <c r="Q70" s="300"/>
    </row>
    <row r="71" spans="1:17" ht="16" hidden="1" x14ac:dyDescent="0.2">
      <c r="A71" s="292"/>
      <c r="B71" s="292"/>
      <c r="C71" s="292"/>
      <c r="E71" s="323"/>
      <c r="F71" s="324"/>
      <c r="G71" s="324"/>
      <c r="H71" s="324"/>
      <c r="I71" s="320"/>
      <c r="J71" s="292"/>
      <c r="L71" s="318"/>
      <c r="Q71" s="300"/>
    </row>
    <row r="72" spans="1:17" ht="16" hidden="1" x14ac:dyDescent="0.2">
      <c r="A72" s="292"/>
      <c r="B72" s="292"/>
      <c r="C72" s="292"/>
      <c r="E72" s="323"/>
      <c r="F72" s="324"/>
      <c r="G72" s="324"/>
      <c r="H72" s="324"/>
      <c r="I72" s="320"/>
      <c r="J72" s="292"/>
      <c r="L72" s="318"/>
      <c r="Q72" s="300"/>
    </row>
    <row r="73" spans="1:17" ht="16" hidden="1" x14ac:dyDescent="0.2">
      <c r="A73" s="292"/>
      <c r="B73" s="292"/>
      <c r="C73" s="292"/>
      <c r="E73" s="323"/>
      <c r="F73" s="324"/>
      <c r="G73" s="324"/>
      <c r="H73" s="324"/>
      <c r="I73" s="320"/>
      <c r="J73" s="292"/>
      <c r="L73" s="318"/>
      <c r="Q73" s="300"/>
    </row>
    <row r="74" spans="1:17" ht="16" hidden="1" x14ac:dyDescent="0.2">
      <c r="A74" s="292"/>
      <c r="B74" s="292"/>
      <c r="C74" s="292"/>
      <c r="E74" s="323"/>
      <c r="F74" s="324"/>
      <c r="G74" s="324"/>
      <c r="H74" s="324"/>
      <c r="I74" s="320"/>
      <c r="J74" s="292"/>
      <c r="L74" s="318"/>
      <c r="Q74" s="300"/>
    </row>
    <row r="75" spans="1:17" ht="16" hidden="1" x14ac:dyDescent="0.2">
      <c r="A75" s="292"/>
      <c r="B75" s="292"/>
      <c r="C75" s="292"/>
      <c r="E75" s="323"/>
      <c r="F75" s="324"/>
      <c r="G75" s="324"/>
      <c r="H75" s="324"/>
      <c r="I75" s="320"/>
      <c r="J75" s="292"/>
      <c r="L75" s="318"/>
      <c r="Q75" s="300"/>
    </row>
    <row r="76" spans="1:17" ht="16" hidden="1" x14ac:dyDescent="0.2">
      <c r="A76" s="292"/>
      <c r="B76" s="292"/>
      <c r="C76" s="292"/>
      <c r="E76" s="323"/>
      <c r="F76" s="324"/>
      <c r="G76" s="324"/>
      <c r="H76" s="324"/>
      <c r="I76" s="320"/>
      <c r="J76" s="292"/>
      <c r="L76" s="318"/>
      <c r="Q76" s="300"/>
    </row>
    <row r="77" spans="1:17" ht="16" hidden="1" x14ac:dyDescent="0.2">
      <c r="A77" s="292"/>
      <c r="B77" s="292"/>
      <c r="C77" s="292"/>
      <c r="E77" s="323"/>
      <c r="F77" s="324"/>
      <c r="G77" s="324"/>
      <c r="H77" s="324"/>
      <c r="I77" s="320"/>
      <c r="J77" s="292"/>
      <c r="L77" s="318"/>
      <c r="Q77" s="300"/>
    </row>
    <row r="78" spans="1:17" ht="16" hidden="1" x14ac:dyDescent="0.2">
      <c r="A78" s="292"/>
      <c r="B78" s="292"/>
      <c r="C78" s="292"/>
      <c r="E78" s="323"/>
      <c r="F78" s="324"/>
      <c r="G78" s="324"/>
      <c r="H78" s="324"/>
      <c r="I78" s="320"/>
      <c r="J78" s="292"/>
      <c r="L78" s="318"/>
      <c r="Q78" s="300"/>
    </row>
    <row r="79" spans="1:17" ht="16" hidden="1" x14ac:dyDescent="0.2">
      <c r="A79" s="292"/>
      <c r="B79" s="292"/>
      <c r="C79" s="292"/>
      <c r="E79" s="323"/>
      <c r="F79" s="324"/>
      <c r="G79" s="324"/>
      <c r="H79" s="324"/>
      <c r="I79" s="320"/>
      <c r="J79" s="292"/>
      <c r="L79" s="318"/>
      <c r="Q79" s="300"/>
    </row>
    <row r="80" spans="1:17" ht="16" hidden="1" x14ac:dyDescent="0.2">
      <c r="A80" s="292"/>
      <c r="B80" s="292"/>
      <c r="C80" s="292"/>
      <c r="E80" s="323"/>
      <c r="F80" s="324"/>
      <c r="G80" s="324"/>
      <c r="H80" s="324"/>
      <c r="I80" s="320"/>
      <c r="J80" s="292"/>
      <c r="L80" s="318"/>
      <c r="Q80" s="300"/>
    </row>
    <row r="81" spans="1:17" ht="16" hidden="1" x14ac:dyDescent="0.2">
      <c r="A81" s="292"/>
      <c r="B81" s="292"/>
      <c r="C81" s="292"/>
      <c r="E81" s="323"/>
      <c r="F81" s="324"/>
      <c r="G81" s="324"/>
      <c r="H81" s="324"/>
      <c r="I81" s="320"/>
      <c r="J81" s="292"/>
      <c r="L81" s="318"/>
      <c r="Q81" s="300"/>
    </row>
    <row r="82" spans="1:17" ht="16" hidden="1" x14ac:dyDescent="0.2">
      <c r="A82" s="292"/>
      <c r="B82" s="292"/>
      <c r="C82" s="292"/>
      <c r="E82" s="323"/>
      <c r="F82" s="324"/>
      <c r="G82" s="324"/>
      <c r="H82" s="324"/>
      <c r="I82" s="320"/>
      <c r="J82" s="292"/>
      <c r="L82" s="318"/>
      <c r="Q82" s="300"/>
    </row>
    <row r="83" spans="1:17" ht="16" hidden="1" x14ac:dyDescent="0.2">
      <c r="A83" s="292"/>
      <c r="B83" s="292"/>
      <c r="C83" s="292"/>
      <c r="E83" s="323"/>
      <c r="F83" s="324"/>
      <c r="G83" s="324"/>
      <c r="H83" s="324"/>
      <c r="I83" s="320"/>
      <c r="J83" s="292"/>
      <c r="L83" s="318"/>
      <c r="Q83" s="300"/>
    </row>
    <row r="84" spans="1:17" ht="16" hidden="1" x14ac:dyDescent="0.2">
      <c r="A84" s="292"/>
      <c r="B84" s="292"/>
      <c r="C84" s="292"/>
      <c r="E84" s="323"/>
      <c r="F84" s="324"/>
      <c r="G84" s="324"/>
      <c r="H84" s="324"/>
      <c r="I84" s="320"/>
      <c r="J84" s="292"/>
      <c r="L84" s="318"/>
      <c r="Q84" s="300"/>
    </row>
    <row r="85" spans="1:17" ht="16" hidden="1" x14ac:dyDescent="0.2">
      <c r="A85" s="292"/>
      <c r="B85" s="292"/>
      <c r="C85" s="292"/>
      <c r="E85" s="323"/>
      <c r="F85" s="324"/>
      <c r="G85" s="324"/>
      <c r="H85" s="324"/>
      <c r="I85" s="320"/>
      <c r="J85" s="292"/>
      <c r="L85" s="318"/>
      <c r="Q85" s="300"/>
    </row>
    <row r="86" spans="1:17" ht="16" hidden="1" x14ac:dyDescent="0.2">
      <c r="A86" s="292"/>
      <c r="B86" s="292"/>
      <c r="C86" s="292"/>
      <c r="E86" s="323"/>
      <c r="F86" s="324"/>
      <c r="G86" s="324"/>
      <c r="H86" s="324"/>
      <c r="I86" s="320"/>
      <c r="J86" s="292"/>
      <c r="L86" s="318"/>
      <c r="Q86" s="300"/>
    </row>
    <row r="87" spans="1:17" ht="16" hidden="1" x14ac:dyDescent="0.2">
      <c r="A87" s="292"/>
      <c r="B87" s="292"/>
      <c r="C87" s="292"/>
      <c r="E87" s="323"/>
      <c r="F87" s="324"/>
      <c r="G87" s="324"/>
      <c r="H87" s="324"/>
      <c r="I87" s="320"/>
      <c r="J87" s="292"/>
      <c r="L87" s="318"/>
      <c r="Q87" s="300"/>
    </row>
    <row r="88" spans="1:17" ht="16" hidden="1" x14ac:dyDescent="0.2">
      <c r="A88" s="292"/>
      <c r="B88" s="292"/>
      <c r="C88" s="292"/>
      <c r="E88" s="323"/>
      <c r="F88" s="324"/>
      <c r="G88" s="324"/>
      <c r="H88" s="324"/>
      <c r="I88" s="320"/>
      <c r="J88" s="292"/>
      <c r="L88" s="318"/>
      <c r="Q88" s="300"/>
    </row>
    <row r="89" spans="1:17" ht="16" hidden="1" x14ac:dyDescent="0.2">
      <c r="A89" s="292"/>
      <c r="B89" s="292"/>
      <c r="C89" s="292"/>
      <c r="E89" s="323"/>
      <c r="F89" s="324"/>
      <c r="G89" s="324"/>
      <c r="H89" s="324"/>
      <c r="I89" s="320"/>
      <c r="J89" s="292"/>
      <c r="L89" s="318"/>
      <c r="Q89" s="300"/>
    </row>
    <row r="90" spans="1:17" ht="16" hidden="1" x14ac:dyDescent="0.2">
      <c r="A90" s="292"/>
      <c r="B90" s="292"/>
      <c r="C90" s="292"/>
      <c r="E90" s="323"/>
      <c r="F90" s="324"/>
      <c r="G90" s="324"/>
      <c r="H90" s="324"/>
      <c r="I90" s="320"/>
      <c r="J90" s="292"/>
      <c r="L90" s="318"/>
      <c r="Q90" s="300"/>
    </row>
    <row r="91" spans="1:17" ht="16" hidden="1" x14ac:dyDescent="0.2">
      <c r="A91" s="292"/>
      <c r="B91" s="292"/>
      <c r="C91" s="292"/>
      <c r="E91" s="323"/>
      <c r="F91" s="324"/>
      <c r="G91" s="324"/>
      <c r="H91" s="324"/>
      <c r="I91" s="320"/>
      <c r="J91" s="292"/>
      <c r="L91" s="318"/>
      <c r="Q91" s="300"/>
    </row>
    <row r="92" spans="1:17" ht="16" hidden="1" x14ac:dyDescent="0.2">
      <c r="A92" s="292"/>
      <c r="B92" s="292"/>
      <c r="C92" s="292"/>
      <c r="E92" s="323"/>
      <c r="F92" s="324"/>
      <c r="G92" s="324"/>
      <c r="H92" s="324"/>
      <c r="I92" s="320"/>
      <c r="J92" s="292"/>
      <c r="L92" s="318"/>
      <c r="Q92" s="300"/>
    </row>
    <row r="93" spans="1:17" ht="16" hidden="1" x14ac:dyDescent="0.2">
      <c r="A93" s="292"/>
      <c r="B93" s="292"/>
      <c r="C93" s="292"/>
      <c r="E93" s="323"/>
      <c r="F93" s="324"/>
      <c r="G93" s="324"/>
      <c r="H93" s="324"/>
      <c r="I93" s="320"/>
      <c r="J93" s="292"/>
      <c r="L93" s="318"/>
      <c r="Q93" s="300"/>
    </row>
    <row r="94" spans="1:17" ht="16" hidden="1" x14ac:dyDescent="0.2">
      <c r="A94" s="292"/>
      <c r="B94" s="292"/>
      <c r="C94" s="292"/>
      <c r="E94" s="323"/>
      <c r="F94" s="324"/>
      <c r="G94" s="324"/>
      <c r="H94" s="324"/>
      <c r="I94" s="320"/>
      <c r="J94" s="292"/>
      <c r="L94" s="318"/>
      <c r="Q94" s="300"/>
    </row>
    <row r="95" spans="1:17" ht="16" hidden="1" x14ac:dyDescent="0.2">
      <c r="A95" s="292"/>
      <c r="B95" s="292"/>
      <c r="C95" s="292"/>
      <c r="E95" s="323"/>
      <c r="F95" s="324"/>
      <c r="G95" s="324"/>
      <c r="H95" s="324"/>
      <c r="I95" s="320"/>
      <c r="J95" s="292"/>
      <c r="L95" s="318"/>
      <c r="Q95" s="300"/>
    </row>
    <row r="96" spans="1:17" ht="16" hidden="1" x14ac:dyDescent="0.2">
      <c r="A96" s="292"/>
      <c r="B96" s="292"/>
      <c r="C96" s="292"/>
      <c r="E96" s="323"/>
      <c r="F96" s="324"/>
      <c r="G96" s="324"/>
      <c r="H96" s="324"/>
      <c r="I96" s="320"/>
      <c r="J96" s="292"/>
      <c r="L96" s="318"/>
      <c r="Q96" s="300"/>
    </row>
    <row r="97" spans="1:17" ht="16" hidden="1" x14ac:dyDescent="0.2">
      <c r="A97" s="292"/>
      <c r="B97" s="292"/>
      <c r="C97" s="292"/>
      <c r="E97" s="323"/>
      <c r="F97" s="324"/>
      <c r="G97" s="324"/>
      <c r="H97" s="324"/>
      <c r="I97" s="320"/>
      <c r="J97" s="292"/>
      <c r="L97" s="318"/>
      <c r="Q97" s="300"/>
    </row>
    <row r="98" spans="1:17" ht="16" hidden="1" x14ac:dyDescent="0.2">
      <c r="A98" s="292"/>
      <c r="B98" s="292"/>
      <c r="C98" s="292"/>
      <c r="E98" s="323"/>
      <c r="F98" s="324"/>
      <c r="G98" s="324"/>
      <c r="H98" s="324"/>
      <c r="I98" s="320"/>
      <c r="J98" s="292"/>
      <c r="L98" s="318"/>
      <c r="Q98" s="300"/>
    </row>
    <row r="99" spans="1:17" ht="16" hidden="1" x14ac:dyDescent="0.2">
      <c r="A99" s="292"/>
      <c r="B99" s="292"/>
      <c r="C99" s="292"/>
      <c r="E99" s="323"/>
      <c r="F99" s="324"/>
      <c r="G99" s="324"/>
      <c r="H99" s="324"/>
      <c r="I99" s="320"/>
      <c r="J99" s="292"/>
      <c r="L99" s="318"/>
      <c r="Q99" s="300"/>
    </row>
    <row r="100" spans="1:17" ht="16" hidden="1" x14ac:dyDescent="0.2">
      <c r="A100" s="292"/>
      <c r="B100" s="292"/>
      <c r="C100" s="292"/>
      <c r="E100" s="323"/>
      <c r="F100" s="324"/>
      <c r="G100" s="324"/>
      <c r="H100" s="324"/>
      <c r="I100" s="320"/>
      <c r="J100" s="292"/>
      <c r="L100" s="318"/>
      <c r="Q100" s="300"/>
    </row>
    <row r="101" spans="1:17" ht="16" hidden="1" x14ac:dyDescent="0.2">
      <c r="A101" s="292"/>
      <c r="B101" s="292"/>
      <c r="C101" s="292"/>
      <c r="E101" s="323"/>
      <c r="F101" s="324"/>
      <c r="G101" s="324"/>
      <c r="H101" s="324"/>
      <c r="I101" s="320"/>
      <c r="J101" s="292"/>
      <c r="L101" s="318"/>
      <c r="Q101" s="300"/>
    </row>
    <row r="102" spans="1:17" ht="16" hidden="1" x14ac:dyDescent="0.2">
      <c r="A102" s="292"/>
      <c r="B102" s="292"/>
      <c r="C102" s="292"/>
      <c r="E102" s="323"/>
      <c r="F102" s="324"/>
      <c r="G102" s="324"/>
      <c r="H102" s="324"/>
      <c r="I102" s="320"/>
      <c r="J102" s="292"/>
      <c r="L102" s="318"/>
      <c r="Q102" s="300"/>
    </row>
    <row r="103" spans="1:17" ht="16" hidden="1" x14ac:dyDescent="0.2">
      <c r="A103" s="292"/>
      <c r="B103" s="292"/>
      <c r="C103" s="292"/>
      <c r="E103" s="323"/>
      <c r="F103" s="324"/>
      <c r="G103" s="324"/>
      <c r="H103" s="324"/>
      <c r="I103" s="320"/>
      <c r="J103" s="292"/>
      <c r="L103" s="318"/>
      <c r="Q103" s="300"/>
    </row>
    <row r="104" spans="1:17" ht="16" hidden="1" x14ac:dyDescent="0.2">
      <c r="A104" s="292"/>
      <c r="B104" s="292"/>
      <c r="C104" s="292"/>
      <c r="E104" s="323"/>
      <c r="F104" s="324"/>
      <c r="G104" s="324"/>
      <c r="H104" s="324"/>
      <c r="I104" s="320"/>
      <c r="J104" s="292"/>
      <c r="L104" s="318"/>
      <c r="Q104" s="300"/>
    </row>
    <row r="105" spans="1:17" ht="16" hidden="1" x14ac:dyDescent="0.2">
      <c r="A105" s="292"/>
      <c r="B105" s="292"/>
      <c r="C105" s="292"/>
      <c r="E105" s="323"/>
      <c r="F105" s="324"/>
      <c r="G105" s="324"/>
      <c r="H105" s="324"/>
      <c r="I105" s="320"/>
      <c r="J105" s="292"/>
      <c r="L105" s="318"/>
      <c r="Q105" s="300"/>
    </row>
    <row r="106" spans="1:17" ht="16" hidden="1" x14ac:dyDescent="0.2">
      <c r="A106" s="292"/>
      <c r="B106" s="292"/>
      <c r="C106" s="292"/>
      <c r="E106" s="323"/>
      <c r="F106" s="324"/>
      <c r="G106" s="324"/>
      <c r="H106" s="324"/>
      <c r="I106" s="320"/>
      <c r="J106" s="292"/>
      <c r="L106" s="318"/>
      <c r="Q106" s="300"/>
    </row>
    <row r="107" spans="1:17" ht="16" hidden="1" x14ac:dyDescent="0.2">
      <c r="A107" s="292"/>
      <c r="B107" s="292"/>
      <c r="C107" s="292"/>
      <c r="E107" s="323"/>
      <c r="F107" s="324"/>
      <c r="G107" s="324"/>
      <c r="H107" s="324"/>
      <c r="I107" s="320"/>
      <c r="J107" s="292"/>
      <c r="L107" s="318"/>
      <c r="Q107" s="300"/>
    </row>
    <row r="108" spans="1:17" ht="16" hidden="1" x14ac:dyDescent="0.2">
      <c r="A108" s="292"/>
      <c r="B108" s="292"/>
      <c r="C108" s="292"/>
      <c r="E108" s="323"/>
      <c r="F108" s="324"/>
      <c r="G108" s="324"/>
      <c r="H108" s="324"/>
      <c r="I108" s="320"/>
      <c r="J108" s="292"/>
      <c r="L108" s="318"/>
      <c r="Q108" s="300"/>
    </row>
    <row r="109" spans="1:17" ht="16" hidden="1" x14ac:dyDescent="0.2">
      <c r="A109" s="292"/>
      <c r="B109" s="292"/>
      <c r="C109" s="292"/>
      <c r="E109" s="323"/>
      <c r="F109" s="324"/>
      <c r="G109" s="324"/>
      <c r="H109" s="324"/>
      <c r="I109" s="320"/>
      <c r="J109" s="292"/>
      <c r="L109" s="318"/>
      <c r="Q109" s="300"/>
    </row>
    <row r="110" spans="1:17" ht="16" hidden="1" x14ac:dyDescent="0.2">
      <c r="A110" s="292"/>
      <c r="B110" s="292"/>
      <c r="C110" s="292"/>
      <c r="E110" s="323"/>
      <c r="F110" s="324"/>
      <c r="G110" s="324"/>
      <c r="H110" s="324"/>
      <c r="I110" s="320"/>
      <c r="J110" s="292"/>
      <c r="L110" s="318"/>
      <c r="Q110" s="300"/>
    </row>
    <row r="111" spans="1:17" ht="16" hidden="1" x14ac:dyDescent="0.2">
      <c r="A111" s="292"/>
      <c r="B111" s="292"/>
      <c r="C111" s="292"/>
      <c r="E111" s="323"/>
      <c r="F111" s="324"/>
      <c r="G111" s="324"/>
      <c r="H111" s="324"/>
      <c r="I111" s="320"/>
      <c r="J111" s="292"/>
      <c r="L111" s="318"/>
      <c r="Q111" s="300"/>
    </row>
    <row r="112" spans="1:17" ht="16" hidden="1" x14ac:dyDescent="0.2">
      <c r="A112" s="292"/>
      <c r="B112" s="292"/>
      <c r="C112" s="292"/>
      <c r="E112" s="323"/>
      <c r="F112" s="324"/>
      <c r="G112" s="324"/>
      <c r="H112" s="324"/>
      <c r="I112" s="320"/>
      <c r="J112" s="292"/>
      <c r="L112" s="318"/>
      <c r="Q112" s="300"/>
    </row>
    <row r="113" spans="1:17" ht="16" hidden="1" x14ac:dyDescent="0.2">
      <c r="A113" s="292"/>
      <c r="B113" s="292"/>
      <c r="C113" s="292"/>
      <c r="E113" s="323"/>
      <c r="F113" s="324"/>
      <c r="G113" s="324"/>
      <c r="H113" s="324"/>
      <c r="I113" s="320"/>
      <c r="J113" s="292"/>
      <c r="L113" s="318"/>
      <c r="Q113" s="300"/>
    </row>
    <row r="114" spans="1:17" ht="16" hidden="1" x14ac:dyDescent="0.2">
      <c r="A114" s="292"/>
      <c r="B114" s="292"/>
      <c r="C114" s="292"/>
      <c r="E114" s="323"/>
      <c r="F114" s="324"/>
      <c r="G114" s="324"/>
      <c r="H114" s="324"/>
      <c r="I114" s="320"/>
      <c r="J114" s="292"/>
      <c r="L114" s="318"/>
      <c r="Q114" s="300"/>
    </row>
    <row r="115" spans="1:17" ht="16" hidden="1" x14ac:dyDescent="0.2">
      <c r="A115" s="292"/>
      <c r="B115" s="292"/>
      <c r="C115" s="292"/>
      <c r="E115" s="323"/>
      <c r="F115" s="324"/>
      <c r="G115" s="324"/>
      <c r="H115" s="324"/>
      <c r="I115" s="320"/>
      <c r="J115" s="292"/>
      <c r="L115" s="318"/>
      <c r="Q115" s="300"/>
    </row>
    <row r="116" spans="1:17" ht="16" hidden="1" x14ac:dyDescent="0.2">
      <c r="A116" s="292"/>
      <c r="B116" s="292"/>
      <c r="C116" s="292"/>
      <c r="E116" s="323"/>
      <c r="F116" s="324"/>
      <c r="G116" s="324"/>
      <c r="H116" s="324"/>
      <c r="I116" s="320"/>
      <c r="J116" s="292"/>
      <c r="L116" s="318"/>
      <c r="Q116" s="300"/>
    </row>
    <row r="117" spans="1:17" ht="16" hidden="1" x14ac:dyDescent="0.2">
      <c r="A117" s="292"/>
      <c r="B117" s="292"/>
      <c r="C117" s="292"/>
      <c r="E117" s="323"/>
      <c r="F117" s="324"/>
      <c r="G117" s="324"/>
      <c r="H117" s="324"/>
      <c r="I117" s="320"/>
      <c r="J117" s="292"/>
      <c r="L117" s="318"/>
      <c r="Q117" s="300"/>
    </row>
    <row r="118" spans="1:17" ht="16" hidden="1" x14ac:dyDescent="0.2">
      <c r="A118" s="292"/>
      <c r="B118" s="292"/>
      <c r="C118" s="292"/>
      <c r="E118" s="323"/>
      <c r="F118" s="324"/>
      <c r="G118" s="324"/>
      <c r="H118" s="324"/>
      <c r="I118" s="320"/>
      <c r="J118" s="292"/>
      <c r="L118" s="318"/>
      <c r="Q118" s="300"/>
    </row>
    <row r="119" spans="1:17" ht="16" hidden="1" x14ac:dyDescent="0.2">
      <c r="A119" s="292"/>
      <c r="B119" s="292"/>
      <c r="C119" s="292"/>
      <c r="E119" s="323"/>
      <c r="F119" s="324"/>
      <c r="G119" s="324"/>
      <c r="H119" s="324"/>
      <c r="I119" s="320"/>
      <c r="J119" s="292"/>
      <c r="L119" s="318"/>
      <c r="Q119" s="300"/>
    </row>
    <row r="120" spans="1:17" ht="16" hidden="1" x14ac:dyDescent="0.2">
      <c r="A120" s="292"/>
      <c r="B120" s="292"/>
      <c r="C120" s="292"/>
      <c r="E120" s="323"/>
      <c r="F120" s="324"/>
      <c r="G120" s="324"/>
      <c r="H120" s="324"/>
      <c r="I120" s="320"/>
      <c r="J120" s="292"/>
      <c r="L120" s="318"/>
      <c r="Q120" s="300"/>
    </row>
    <row r="121" spans="1:17" ht="16" hidden="1" x14ac:dyDescent="0.2">
      <c r="A121" s="292"/>
      <c r="B121" s="292"/>
      <c r="C121" s="292"/>
      <c r="E121" s="323"/>
      <c r="F121" s="324"/>
      <c r="G121" s="324"/>
      <c r="H121" s="324"/>
      <c r="I121" s="320"/>
      <c r="J121" s="292"/>
      <c r="L121" s="318"/>
      <c r="Q121" s="300"/>
    </row>
    <row r="122" spans="1:17" ht="16" hidden="1" x14ac:dyDescent="0.2">
      <c r="A122" s="292"/>
      <c r="B122" s="292"/>
      <c r="C122" s="292"/>
      <c r="E122" s="323"/>
      <c r="F122" s="324"/>
      <c r="G122" s="324"/>
      <c r="H122" s="324"/>
      <c r="I122" s="320"/>
      <c r="J122" s="292"/>
      <c r="L122" s="318"/>
      <c r="Q122" s="300"/>
    </row>
    <row r="123" spans="1:17" ht="16" hidden="1" x14ac:dyDescent="0.2">
      <c r="A123" s="292"/>
      <c r="B123" s="292"/>
      <c r="C123" s="292"/>
      <c r="E123" s="323"/>
      <c r="F123" s="324"/>
      <c r="G123" s="324"/>
      <c r="H123" s="324"/>
      <c r="I123" s="320"/>
      <c r="J123" s="292"/>
      <c r="L123" s="318"/>
      <c r="Q123" s="300"/>
    </row>
    <row r="124" spans="1:17" ht="16" hidden="1" x14ac:dyDescent="0.2">
      <c r="A124" s="292"/>
      <c r="B124" s="292"/>
      <c r="C124" s="292"/>
      <c r="E124" s="323"/>
      <c r="F124" s="324"/>
      <c r="G124" s="324"/>
      <c r="H124" s="324"/>
      <c r="I124" s="320"/>
      <c r="J124" s="292"/>
      <c r="L124" s="318"/>
      <c r="Q124" s="300"/>
    </row>
    <row r="125" spans="1:17" ht="16" hidden="1" x14ac:dyDescent="0.2">
      <c r="A125" s="292"/>
      <c r="B125" s="292"/>
      <c r="C125" s="292"/>
      <c r="E125" s="323"/>
      <c r="F125" s="324"/>
      <c r="G125" s="324"/>
      <c r="H125" s="324"/>
      <c r="I125" s="320"/>
      <c r="J125" s="292"/>
      <c r="L125" s="318"/>
      <c r="Q125" s="300"/>
    </row>
    <row r="126" spans="1:17" ht="16" hidden="1" x14ac:dyDescent="0.2">
      <c r="A126" s="292"/>
      <c r="B126" s="292"/>
      <c r="C126" s="292"/>
      <c r="E126" s="323"/>
      <c r="F126" s="324"/>
      <c r="G126" s="324"/>
      <c r="H126" s="324"/>
      <c r="I126" s="320"/>
      <c r="J126" s="292"/>
      <c r="L126" s="318"/>
      <c r="Q126" s="300"/>
    </row>
    <row r="127" spans="1:17" ht="16" hidden="1" x14ac:dyDescent="0.2">
      <c r="A127" s="292"/>
      <c r="B127" s="292"/>
      <c r="C127" s="292"/>
      <c r="E127" s="323"/>
      <c r="F127" s="324"/>
      <c r="G127" s="324"/>
      <c r="H127" s="324"/>
      <c r="I127" s="320"/>
      <c r="J127" s="292"/>
      <c r="L127" s="318"/>
      <c r="Q127" s="300"/>
    </row>
    <row r="128" spans="1:17" ht="16" hidden="1" x14ac:dyDescent="0.2">
      <c r="A128" s="292"/>
      <c r="B128" s="292"/>
      <c r="C128" s="292"/>
      <c r="E128" s="323"/>
      <c r="F128" s="324"/>
      <c r="G128" s="324"/>
      <c r="H128" s="324"/>
      <c r="I128" s="320"/>
      <c r="J128" s="292"/>
      <c r="L128" s="318"/>
      <c r="Q128" s="300"/>
    </row>
    <row r="129" spans="1:17" ht="16" hidden="1" x14ac:dyDescent="0.2">
      <c r="A129" s="292"/>
      <c r="B129" s="292"/>
      <c r="C129" s="292"/>
      <c r="E129" s="323"/>
      <c r="F129" s="324"/>
      <c r="G129" s="324"/>
      <c r="H129" s="324"/>
      <c r="I129" s="320"/>
      <c r="J129" s="292"/>
      <c r="L129" s="318"/>
      <c r="Q129" s="300"/>
    </row>
    <row r="130" spans="1:17" ht="16" hidden="1" x14ac:dyDescent="0.2">
      <c r="A130" s="292"/>
      <c r="B130" s="292"/>
      <c r="C130" s="292"/>
      <c r="E130" s="323"/>
      <c r="F130" s="324"/>
      <c r="G130" s="324"/>
      <c r="H130" s="324"/>
      <c r="I130" s="320"/>
      <c r="J130" s="292"/>
      <c r="L130" s="318"/>
      <c r="Q130" s="300"/>
    </row>
    <row r="131" spans="1:17" ht="16" hidden="1" x14ac:dyDescent="0.2">
      <c r="A131" s="292"/>
      <c r="B131" s="292"/>
      <c r="C131" s="292"/>
      <c r="E131" s="323"/>
      <c r="F131" s="324"/>
      <c r="G131" s="324"/>
      <c r="H131" s="324"/>
      <c r="I131" s="320"/>
      <c r="J131" s="292"/>
      <c r="L131" s="318"/>
      <c r="Q131" s="300"/>
    </row>
    <row r="132" spans="1:17" ht="16" hidden="1" x14ac:dyDescent="0.2">
      <c r="A132" s="292"/>
      <c r="B132" s="292"/>
      <c r="C132" s="292"/>
      <c r="E132" s="323"/>
      <c r="F132" s="324"/>
      <c r="G132" s="324"/>
      <c r="H132" s="324"/>
      <c r="I132" s="320"/>
      <c r="J132" s="292"/>
      <c r="L132" s="318"/>
      <c r="Q132" s="300"/>
    </row>
    <row r="133" spans="1:17" ht="16" hidden="1" x14ac:dyDescent="0.2">
      <c r="A133" s="292"/>
      <c r="B133" s="292"/>
      <c r="C133" s="292"/>
      <c r="E133" s="323"/>
      <c r="F133" s="324"/>
      <c r="G133" s="324"/>
      <c r="H133" s="324"/>
      <c r="I133" s="320"/>
      <c r="J133" s="292"/>
      <c r="L133" s="318"/>
      <c r="Q133" s="300"/>
    </row>
    <row r="134" spans="1:17" ht="16" hidden="1" x14ac:dyDescent="0.2">
      <c r="A134" s="292"/>
      <c r="B134" s="292"/>
      <c r="C134" s="292"/>
      <c r="E134" s="323"/>
      <c r="F134" s="324"/>
      <c r="G134" s="324"/>
      <c r="H134" s="324"/>
      <c r="I134" s="320"/>
      <c r="J134" s="292"/>
      <c r="L134" s="318"/>
      <c r="Q134" s="300"/>
    </row>
    <row r="135" spans="1:17" ht="16" hidden="1" x14ac:dyDescent="0.2">
      <c r="A135" s="292"/>
      <c r="B135" s="292"/>
      <c r="C135" s="292"/>
      <c r="E135" s="323"/>
      <c r="F135" s="324"/>
      <c r="G135" s="324"/>
      <c r="H135" s="324"/>
      <c r="I135" s="320"/>
      <c r="J135" s="292"/>
      <c r="L135" s="318"/>
      <c r="Q135" s="300"/>
    </row>
    <row r="136" spans="1:17" ht="16" hidden="1" x14ac:dyDescent="0.2">
      <c r="A136" s="292"/>
      <c r="B136" s="292"/>
      <c r="C136" s="292"/>
      <c r="E136" s="323"/>
      <c r="F136" s="324"/>
      <c r="G136" s="324"/>
      <c r="H136" s="324"/>
      <c r="I136" s="320"/>
      <c r="J136" s="292"/>
      <c r="L136" s="318"/>
      <c r="Q136" s="300"/>
    </row>
    <row r="137" spans="1:17" ht="16" hidden="1" x14ac:dyDescent="0.2">
      <c r="A137" s="292"/>
      <c r="B137" s="292"/>
      <c r="C137" s="292"/>
      <c r="E137" s="323"/>
      <c r="F137" s="324"/>
      <c r="G137" s="324"/>
      <c r="H137" s="324"/>
      <c r="I137" s="320"/>
      <c r="J137" s="292"/>
      <c r="L137" s="318"/>
      <c r="Q137" s="300"/>
    </row>
    <row r="138" spans="1:17" ht="16" hidden="1" x14ac:dyDescent="0.2">
      <c r="A138" s="292"/>
      <c r="B138" s="292"/>
      <c r="C138" s="292"/>
      <c r="E138" s="323"/>
      <c r="F138" s="324"/>
      <c r="G138" s="324"/>
      <c r="H138" s="324"/>
      <c r="I138" s="320"/>
      <c r="J138" s="292"/>
      <c r="L138" s="318"/>
      <c r="Q138" s="300"/>
    </row>
    <row r="139" spans="1:17" ht="16" hidden="1" x14ac:dyDescent="0.2">
      <c r="A139" s="292"/>
      <c r="B139" s="292"/>
      <c r="C139" s="292"/>
      <c r="E139" s="323"/>
      <c r="F139" s="324"/>
      <c r="G139" s="324"/>
      <c r="H139" s="324"/>
      <c r="I139" s="320"/>
      <c r="J139" s="292"/>
      <c r="L139" s="318"/>
      <c r="Q139" s="300"/>
    </row>
    <row r="140" spans="1:17" ht="16" hidden="1" x14ac:dyDescent="0.2">
      <c r="A140" s="292"/>
      <c r="B140" s="292"/>
      <c r="C140" s="292"/>
      <c r="E140" s="323"/>
      <c r="F140" s="324"/>
      <c r="G140" s="324"/>
      <c r="H140" s="324"/>
      <c r="I140" s="320"/>
      <c r="J140" s="292"/>
      <c r="L140" s="318"/>
      <c r="Q140" s="300"/>
    </row>
    <row r="141" spans="1:17" ht="16" hidden="1" x14ac:dyDescent="0.2">
      <c r="A141" s="292"/>
      <c r="B141" s="292"/>
      <c r="C141" s="292"/>
      <c r="E141" s="323"/>
      <c r="F141" s="324"/>
      <c r="G141" s="324"/>
      <c r="H141" s="324"/>
      <c r="I141" s="320"/>
      <c r="J141" s="292"/>
      <c r="L141" s="318"/>
      <c r="Q141" s="300"/>
    </row>
    <row r="142" spans="1:17" ht="16" hidden="1" x14ac:dyDescent="0.2">
      <c r="A142" s="292"/>
      <c r="B142" s="292"/>
      <c r="C142" s="292"/>
      <c r="E142" s="323"/>
      <c r="F142" s="324"/>
      <c r="G142" s="324"/>
      <c r="H142" s="324"/>
      <c r="I142" s="320"/>
      <c r="J142" s="292"/>
      <c r="L142" s="318"/>
      <c r="Q142" s="300"/>
    </row>
    <row r="143" spans="1:17" ht="16" hidden="1" x14ac:dyDescent="0.2">
      <c r="A143" s="292"/>
      <c r="B143" s="292"/>
      <c r="C143" s="292"/>
      <c r="E143" s="323"/>
      <c r="F143" s="324"/>
      <c r="G143" s="324"/>
      <c r="H143" s="324"/>
      <c r="I143" s="320"/>
      <c r="J143" s="292"/>
      <c r="L143" s="318"/>
      <c r="Q143" s="300"/>
    </row>
    <row r="144" spans="1:17" ht="16" hidden="1" x14ac:dyDescent="0.2">
      <c r="A144" s="292"/>
      <c r="B144" s="292"/>
      <c r="C144" s="292"/>
      <c r="E144" s="323"/>
      <c r="F144" s="324"/>
      <c r="G144" s="324"/>
      <c r="H144" s="324"/>
      <c r="I144" s="320"/>
      <c r="J144" s="292"/>
      <c r="L144" s="318"/>
      <c r="Q144" s="300"/>
    </row>
    <row r="145" spans="1:17" ht="16" hidden="1" x14ac:dyDescent="0.2">
      <c r="A145" s="292"/>
      <c r="B145" s="292"/>
      <c r="C145" s="292"/>
      <c r="E145" s="323"/>
      <c r="F145" s="324"/>
      <c r="G145" s="324"/>
      <c r="H145" s="324"/>
      <c r="I145" s="320"/>
      <c r="J145" s="292"/>
      <c r="L145" s="318"/>
      <c r="Q145" s="300"/>
    </row>
    <row r="146" spans="1:17" ht="16" hidden="1" x14ac:dyDescent="0.2">
      <c r="A146" s="292"/>
      <c r="B146" s="292"/>
      <c r="C146" s="292"/>
      <c r="E146" s="197"/>
      <c r="F146" s="324"/>
      <c r="G146" s="324"/>
      <c r="H146" s="324"/>
      <c r="I146" s="320"/>
      <c r="J146" s="292"/>
      <c r="L146" s="318"/>
      <c r="Q146" s="300"/>
    </row>
    <row r="147" spans="1:17" ht="16" hidden="1" x14ac:dyDescent="0.2">
      <c r="A147" s="292"/>
      <c r="B147" s="292"/>
      <c r="C147" s="292"/>
      <c r="E147" s="197"/>
      <c r="F147" s="324"/>
      <c r="G147" s="324"/>
      <c r="H147" s="324"/>
      <c r="I147" s="320"/>
      <c r="J147" s="292"/>
      <c r="L147" s="318"/>
      <c r="Q147" s="300"/>
    </row>
    <row r="148" spans="1:17" ht="16" hidden="1" x14ac:dyDescent="0.2">
      <c r="A148" s="292"/>
      <c r="B148" s="292"/>
      <c r="C148" s="292"/>
      <c r="E148" s="197"/>
      <c r="F148" s="324"/>
      <c r="G148" s="324"/>
      <c r="H148" s="324"/>
      <c r="I148" s="320"/>
      <c r="J148" s="292"/>
      <c r="L148" s="318"/>
      <c r="Q148" s="300"/>
    </row>
    <row r="149" spans="1:17" ht="16" hidden="1" x14ac:dyDescent="0.2">
      <c r="A149" s="292"/>
      <c r="B149" s="292"/>
      <c r="C149" s="292"/>
      <c r="E149" s="197"/>
      <c r="F149" s="324"/>
      <c r="G149" s="324"/>
      <c r="H149" s="324"/>
      <c r="I149" s="320"/>
      <c r="J149" s="292"/>
      <c r="L149" s="318"/>
      <c r="Q149" s="300"/>
    </row>
    <row r="150" spans="1:17" ht="16" hidden="1" x14ac:dyDescent="0.2">
      <c r="A150" s="292"/>
      <c r="B150" s="292"/>
      <c r="C150" s="292"/>
      <c r="E150" s="197"/>
      <c r="F150" s="324"/>
      <c r="G150" s="324"/>
      <c r="H150" s="324"/>
      <c r="I150" s="320"/>
      <c r="J150" s="292"/>
      <c r="L150" s="318"/>
      <c r="Q150" s="300"/>
    </row>
    <row r="151" spans="1:17" ht="16" hidden="1" x14ac:dyDescent="0.2">
      <c r="A151" s="292"/>
      <c r="B151" s="292"/>
      <c r="C151" s="292"/>
      <c r="E151" s="197"/>
      <c r="F151" s="324"/>
      <c r="G151" s="324"/>
      <c r="H151" s="324"/>
      <c r="I151" s="320"/>
      <c r="J151" s="292"/>
      <c r="L151" s="318"/>
      <c r="Q151" s="300"/>
    </row>
    <row r="152" spans="1:17" ht="16" hidden="1" x14ac:dyDescent="0.2">
      <c r="A152" s="292"/>
      <c r="B152" s="292"/>
      <c r="C152" s="292"/>
      <c r="E152" s="197"/>
      <c r="F152" s="324"/>
      <c r="G152" s="324"/>
      <c r="H152" s="324"/>
      <c r="I152" s="320"/>
      <c r="J152" s="292"/>
      <c r="L152" s="318"/>
      <c r="Q152" s="300"/>
    </row>
    <row r="153" spans="1:17" ht="16" hidden="1" x14ac:dyDescent="0.2">
      <c r="A153" s="292"/>
      <c r="B153" s="292"/>
      <c r="C153" s="292"/>
      <c r="E153" s="197"/>
      <c r="F153" s="324"/>
      <c r="G153" s="324"/>
      <c r="H153" s="324"/>
      <c r="I153" s="320"/>
      <c r="J153" s="292"/>
      <c r="L153" s="318"/>
      <c r="Q153" s="300"/>
    </row>
    <row r="154" spans="1:17" ht="16" hidden="1" x14ac:dyDescent="0.2">
      <c r="A154" s="292"/>
      <c r="B154" s="292"/>
      <c r="C154" s="292"/>
      <c r="E154" s="197"/>
      <c r="F154" s="324"/>
      <c r="G154" s="324"/>
      <c r="H154" s="324"/>
      <c r="I154" s="320"/>
      <c r="J154" s="292"/>
      <c r="L154" s="318"/>
      <c r="Q154" s="300"/>
    </row>
    <row r="155" spans="1:17" ht="16" hidden="1" x14ac:dyDescent="0.2">
      <c r="A155" s="292"/>
      <c r="B155" s="292"/>
      <c r="C155" s="292"/>
      <c r="E155" s="198"/>
      <c r="F155" s="324"/>
      <c r="G155" s="324"/>
      <c r="H155" s="324"/>
      <c r="I155" s="320"/>
      <c r="J155" s="292"/>
      <c r="L155" s="318"/>
      <c r="Q155" s="300"/>
    </row>
    <row r="156" spans="1:17" ht="16" hidden="1" x14ac:dyDescent="0.2">
      <c r="A156" s="292"/>
      <c r="B156" s="292"/>
      <c r="C156" s="292"/>
      <c r="E156" s="197"/>
      <c r="F156" s="324"/>
      <c r="G156" s="324"/>
      <c r="H156" s="324"/>
      <c r="I156" s="320"/>
      <c r="J156" s="292"/>
      <c r="L156" s="318"/>
      <c r="Q156" s="300"/>
    </row>
    <row r="157" spans="1:17" ht="16" hidden="1" x14ac:dyDescent="0.2">
      <c r="A157" s="292"/>
      <c r="B157" s="292"/>
      <c r="C157" s="292"/>
      <c r="E157" s="197"/>
      <c r="F157" s="324"/>
      <c r="G157" s="324"/>
      <c r="H157" s="324"/>
      <c r="I157" s="320"/>
      <c r="J157" s="292"/>
      <c r="L157" s="318"/>
      <c r="Q157" s="300"/>
    </row>
    <row r="158" spans="1:17" ht="16" hidden="1" x14ac:dyDescent="0.2">
      <c r="A158" s="292"/>
      <c r="B158" s="292"/>
      <c r="C158" s="292"/>
      <c r="E158" s="197"/>
      <c r="F158" s="324"/>
      <c r="G158" s="324"/>
      <c r="H158" s="324"/>
      <c r="I158" s="320"/>
      <c r="J158" s="292"/>
      <c r="L158" s="318"/>
      <c r="Q158" s="300"/>
    </row>
    <row r="159" spans="1:17" ht="16" hidden="1" x14ac:dyDescent="0.2">
      <c r="A159" s="292"/>
      <c r="B159" s="292"/>
      <c r="C159" s="292"/>
      <c r="E159" s="199"/>
      <c r="F159" s="324"/>
      <c r="G159" s="324"/>
      <c r="H159" s="324"/>
      <c r="I159" s="320"/>
      <c r="J159" s="292"/>
      <c r="L159" s="318"/>
      <c r="Q159" s="300"/>
    </row>
    <row r="160" spans="1:17" ht="16" hidden="1" x14ac:dyDescent="0.2">
      <c r="A160" s="292"/>
      <c r="B160" s="292"/>
      <c r="C160" s="292"/>
      <c r="E160" s="199"/>
      <c r="F160" s="324"/>
      <c r="G160" s="324"/>
      <c r="H160" s="324"/>
      <c r="I160" s="320"/>
      <c r="J160" s="292"/>
      <c r="L160" s="318"/>
      <c r="Q160" s="300"/>
    </row>
    <row r="161" spans="1:17" ht="16" hidden="1" x14ac:dyDescent="0.2">
      <c r="A161" s="292"/>
      <c r="B161" s="292"/>
      <c r="C161" s="292"/>
      <c r="E161" s="197"/>
      <c r="F161" s="324"/>
      <c r="G161" s="324"/>
      <c r="H161" s="324"/>
      <c r="I161" s="320"/>
      <c r="J161" s="292"/>
      <c r="L161" s="318"/>
      <c r="Q161" s="300"/>
    </row>
    <row r="162" spans="1:17" ht="16" hidden="1" x14ac:dyDescent="0.2">
      <c r="A162" s="292"/>
      <c r="B162" s="292"/>
      <c r="C162" s="292"/>
      <c r="E162" s="197"/>
      <c r="F162" s="324"/>
      <c r="G162" s="324"/>
      <c r="H162" s="324"/>
      <c r="I162" s="320"/>
      <c r="J162" s="292"/>
      <c r="L162" s="318"/>
      <c r="Q162" s="300"/>
    </row>
    <row r="163" spans="1:17" ht="16" hidden="1" x14ac:dyDescent="0.2">
      <c r="A163" s="292"/>
      <c r="B163" s="292"/>
      <c r="C163" s="292"/>
      <c r="E163" s="197"/>
      <c r="F163" s="324"/>
      <c r="G163" s="324"/>
      <c r="H163" s="324"/>
      <c r="I163" s="320"/>
      <c r="J163" s="292"/>
      <c r="L163" s="318"/>
      <c r="Q163" s="300"/>
    </row>
    <row r="164" spans="1:17" ht="16" hidden="1" x14ac:dyDescent="0.2">
      <c r="A164" s="292"/>
      <c r="B164" s="292"/>
      <c r="C164" s="292"/>
      <c r="E164" s="197"/>
      <c r="F164" s="324"/>
      <c r="G164" s="324"/>
      <c r="H164" s="324"/>
      <c r="I164" s="320"/>
      <c r="J164" s="292"/>
      <c r="L164" s="318"/>
      <c r="Q164" s="300"/>
    </row>
    <row r="165" spans="1:17" ht="16" hidden="1" x14ac:dyDescent="0.2">
      <c r="A165" s="292"/>
      <c r="B165" s="292"/>
      <c r="C165" s="292"/>
      <c r="E165" s="197"/>
      <c r="F165" s="324"/>
      <c r="G165" s="324"/>
      <c r="H165" s="324"/>
      <c r="I165" s="320"/>
      <c r="J165" s="292"/>
      <c r="L165" s="318"/>
      <c r="Q165" s="300"/>
    </row>
    <row r="166" spans="1:17" ht="16" hidden="1" x14ac:dyDescent="0.2">
      <c r="A166" s="292"/>
      <c r="B166" s="292"/>
      <c r="C166" s="292"/>
      <c r="E166" s="197"/>
      <c r="F166" s="324"/>
      <c r="G166" s="324"/>
      <c r="H166" s="324"/>
      <c r="I166" s="320"/>
      <c r="J166" s="292"/>
      <c r="L166" s="318"/>
      <c r="Q166" s="300"/>
    </row>
    <row r="167" spans="1:17" ht="16" hidden="1" x14ac:dyDescent="0.2">
      <c r="A167" s="292"/>
      <c r="B167" s="292"/>
      <c r="C167" s="292"/>
      <c r="E167" s="197"/>
      <c r="F167" s="324"/>
      <c r="G167" s="324"/>
      <c r="H167" s="324"/>
      <c r="I167" s="320"/>
      <c r="J167" s="292"/>
      <c r="L167" s="318"/>
      <c r="Q167" s="300"/>
    </row>
    <row r="168" spans="1:17" ht="16" hidden="1" x14ac:dyDescent="0.2">
      <c r="A168" s="292"/>
      <c r="B168" s="292"/>
      <c r="C168" s="292"/>
      <c r="E168" s="197"/>
      <c r="F168" s="324"/>
      <c r="G168" s="324"/>
      <c r="H168" s="324"/>
      <c r="I168" s="320"/>
      <c r="J168" s="292"/>
      <c r="L168" s="318"/>
      <c r="Q168" s="300"/>
    </row>
    <row r="169" spans="1:17" ht="16" hidden="1" x14ac:dyDescent="0.2">
      <c r="A169" s="292"/>
      <c r="B169" s="292"/>
      <c r="C169" s="292"/>
      <c r="E169" s="197"/>
      <c r="F169" s="324"/>
      <c r="G169" s="324"/>
      <c r="H169" s="324"/>
      <c r="I169" s="320"/>
      <c r="J169" s="292"/>
      <c r="L169" s="318"/>
      <c r="Q169" s="300"/>
    </row>
    <row r="170" spans="1:17" ht="16" hidden="1" x14ac:dyDescent="0.2">
      <c r="A170" s="292"/>
      <c r="B170" s="292"/>
      <c r="C170" s="292"/>
      <c r="E170" s="197"/>
      <c r="F170" s="324"/>
      <c r="G170" s="324"/>
      <c r="H170" s="324"/>
      <c r="I170" s="320"/>
      <c r="J170" s="292"/>
      <c r="L170" s="318"/>
      <c r="Q170" s="300"/>
    </row>
    <row r="171" spans="1:17" ht="16" hidden="1" x14ac:dyDescent="0.2">
      <c r="A171" s="292"/>
      <c r="B171" s="292"/>
      <c r="C171" s="292"/>
      <c r="E171" s="197"/>
      <c r="F171" s="324"/>
      <c r="G171" s="324"/>
      <c r="H171" s="324"/>
      <c r="I171" s="320"/>
      <c r="J171" s="292"/>
      <c r="L171" s="318"/>
      <c r="Q171" s="300"/>
    </row>
    <row r="172" spans="1:17" ht="16" hidden="1" x14ac:dyDescent="0.2">
      <c r="A172" s="292"/>
      <c r="B172" s="292"/>
      <c r="C172" s="292"/>
      <c r="E172" s="198"/>
      <c r="F172" s="324"/>
      <c r="G172" s="324"/>
      <c r="H172" s="324"/>
      <c r="I172" s="320"/>
      <c r="J172" s="292"/>
      <c r="L172" s="318"/>
      <c r="Q172" s="300"/>
    </row>
    <row r="173" spans="1:17" ht="16" hidden="1" x14ac:dyDescent="0.2">
      <c r="A173" s="292"/>
      <c r="B173" s="292"/>
      <c r="C173" s="292"/>
      <c r="E173" s="200"/>
      <c r="F173" s="324"/>
      <c r="G173" s="324"/>
      <c r="H173" s="324"/>
      <c r="I173" s="320"/>
      <c r="J173" s="292"/>
      <c r="L173" s="318"/>
      <c r="Q173" s="300"/>
    </row>
    <row r="174" spans="1:17" ht="16" hidden="1" x14ac:dyDescent="0.2">
      <c r="A174" s="292"/>
      <c r="B174" s="292"/>
      <c r="C174" s="292"/>
      <c r="E174" s="197"/>
      <c r="F174" s="324"/>
      <c r="G174" s="324"/>
      <c r="H174" s="324"/>
      <c r="I174" s="320"/>
      <c r="J174" s="292"/>
      <c r="L174" s="318"/>
      <c r="Q174" s="300"/>
    </row>
    <row r="175" spans="1:17" ht="16" hidden="1" x14ac:dyDescent="0.2">
      <c r="A175" s="292"/>
      <c r="B175" s="292"/>
      <c r="C175" s="292"/>
      <c r="E175" s="197"/>
      <c r="F175" s="324"/>
      <c r="G175" s="324"/>
      <c r="H175" s="324"/>
      <c r="I175" s="320"/>
      <c r="J175" s="292"/>
      <c r="L175" s="318"/>
      <c r="Q175" s="300"/>
    </row>
    <row r="176" spans="1:17" ht="16" hidden="1" x14ac:dyDescent="0.2">
      <c r="A176" s="292"/>
      <c r="B176" s="292"/>
      <c r="C176" s="292"/>
      <c r="E176" s="197"/>
      <c r="F176" s="324"/>
      <c r="G176" s="324"/>
      <c r="H176" s="324"/>
      <c r="I176" s="320"/>
      <c r="J176" s="292"/>
      <c r="L176" s="318"/>
      <c r="Q176" s="300"/>
    </row>
    <row r="177" spans="1:17" ht="16" hidden="1" x14ac:dyDescent="0.2">
      <c r="A177" s="292"/>
      <c r="B177" s="292"/>
      <c r="C177" s="292"/>
      <c r="E177" s="198"/>
      <c r="F177" s="324"/>
      <c r="G177" s="324"/>
      <c r="H177" s="324"/>
      <c r="I177" s="320"/>
      <c r="J177" s="292"/>
      <c r="L177" s="318"/>
      <c r="Q177" s="300"/>
    </row>
    <row r="178" spans="1:17" ht="16" hidden="1" x14ac:dyDescent="0.2">
      <c r="A178" s="292"/>
      <c r="B178" s="292"/>
      <c r="C178" s="292"/>
      <c r="E178" s="197"/>
      <c r="F178" s="324"/>
      <c r="G178" s="324"/>
      <c r="H178" s="324"/>
      <c r="I178" s="320"/>
      <c r="J178" s="292"/>
      <c r="L178" s="318"/>
      <c r="Q178" s="300"/>
    </row>
    <row r="179" spans="1:17" ht="16" hidden="1" x14ac:dyDescent="0.2">
      <c r="A179" s="292"/>
      <c r="B179" s="292"/>
      <c r="C179" s="292"/>
      <c r="E179" s="200"/>
      <c r="F179" s="324"/>
      <c r="G179" s="324"/>
      <c r="H179" s="324"/>
      <c r="I179" s="320"/>
      <c r="J179" s="292"/>
      <c r="L179" s="318"/>
      <c r="Q179" s="300"/>
    </row>
    <row r="180" spans="1:17" ht="16" hidden="1" x14ac:dyDescent="0.2">
      <c r="A180" s="292"/>
      <c r="B180" s="292"/>
      <c r="C180" s="292"/>
      <c r="E180" s="197"/>
      <c r="F180" s="324"/>
      <c r="G180" s="324"/>
      <c r="H180" s="324"/>
      <c r="I180" s="320"/>
      <c r="J180" s="292"/>
      <c r="L180" s="318"/>
      <c r="Q180" s="300"/>
    </row>
    <row r="181" spans="1:17" ht="16" hidden="1" x14ac:dyDescent="0.2">
      <c r="A181" s="292"/>
      <c r="B181" s="292"/>
      <c r="C181" s="292"/>
      <c r="E181" s="197"/>
      <c r="F181" s="324"/>
      <c r="G181" s="324"/>
      <c r="H181" s="324"/>
      <c r="I181" s="320"/>
      <c r="J181" s="292"/>
      <c r="Q181" s="300"/>
    </row>
    <row r="182" spans="1:17" ht="16" hidden="1" x14ac:dyDescent="0.2">
      <c r="A182" s="292"/>
      <c r="B182" s="292"/>
      <c r="C182" s="292"/>
      <c r="E182" s="197"/>
      <c r="F182" s="324"/>
      <c r="G182" s="324"/>
      <c r="H182" s="324"/>
      <c r="I182" s="320"/>
      <c r="K182" s="292"/>
      <c r="Q182" s="300"/>
    </row>
    <row r="183" spans="1:17" ht="16" hidden="1" x14ac:dyDescent="0.2">
      <c r="A183" s="292"/>
      <c r="B183" s="292"/>
      <c r="C183" s="292"/>
      <c r="E183" s="197"/>
      <c r="F183" s="324"/>
      <c r="G183" s="324"/>
      <c r="H183" s="324"/>
      <c r="I183" s="320"/>
      <c r="J183" s="292"/>
      <c r="Q183" s="300"/>
    </row>
    <row r="184" spans="1:17" ht="16" hidden="1" x14ac:dyDescent="0.2">
      <c r="A184" s="292"/>
      <c r="B184" s="292"/>
      <c r="C184" s="292"/>
      <c r="E184" s="197"/>
      <c r="F184" s="324"/>
      <c r="G184" s="324"/>
      <c r="H184" s="324"/>
      <c r="I184" s="320"/>
      <c r="J184" s="292"/>
      <c r="Q184" s="300"/>
    </row>
    <row r="185" spans="1:17" ht="16" hidden="1" x14ac:dyDescent="0.2">
      <c r="A185" s="292"/>
      <c r="B185" s="292"/>
      <c r="C185" s="292"/>
      <c r="E185" s="197"/>
      <c r="F185" s="324"/>
      <c r="G185" s="324"/>
      <c r="H185" s="324"/>
      <c r="I185" s="320"/>
      <c r="J185" s="292"/>
      <c r="Q185" s="300"/>
    </row>
    <row r="186" spans="1:17" ht="16" hidden="1" x14ac:dyDescent="0.2">
      <c r="A186" s="292"/>
      <c r="B186" s="292"/>
      <c r="C186" s="292"/>
      <c r="E186" s="197"/>
      <c r="F186" s="324"/>
      <c r="G186" s="324"/>
      <c r="H186" s="324"/>
      <c r="I186" s="320"/>
      <c r="J186" s="292"/>
      <c r="K186" s="327"/>
      <c r="Q186" s="300"/>
    </row>
    <row r="187" spans="1:17" ht="16" hidden="1" x14ac:dyDescent="0.2">
      <c r="A187" s="292"/>
      <c r="B187" s="292"/>
      <c r="C187" s="292"/>
      <c r="E187" s="197"/>
      <c r="F187" s="324"/>
      <c r="G187" s="324"/>
      <c r="H187" s="324"/>
      <c r="I187" s="320"/>
      <c r="J187" s="292"/>
      <c r="Q187" s="300"/>
    </row>
    <row r="188" spans="1:17" ht="16" hidden="1" x14ac:dyDescent="0.2">
      <c r="A188" s="292"/>
      <c r="B188" s="292"/>
      <c r="C188" s="292"/>
      <c r="E188" s="197"/>
      <c r="F188" s="324"/>
      <c r="G188" s="324"/>
      <c r="H188" s="324"/>
      <c r="I188" s="320"/>
      <c r="J188" s="292"/>
      <c r="Q188" s="300"/>
    </row>
    <row r="189" spans="1:17" ht="16" hidden="1" x14ac:dyDescent="0.2">
      <c r="A189" s="292"/>
      <c r="B189" s="292"/>
      <c r="C189" s="292"/>
      <c r="E189" s="197"/>
      <c r="F189" s="324"/>
      <c r="G189" s="324"/>
      <c r="H189" s="324"/>
      <c r="I189" s="320"/>
      <c r="J189" s="292"/>
      <c r="Q189" s="300"/>
    </row>
    <row r="190" spans="1:17" ht="16" hidden="1" x14ac:dyDescent="0.2">
      <c r="A190" s="292"/>
      <c r="B190" s="292"/>
      <c r="C190" s="292"/>
      <c r="E190" s="197"/>
      <c r="F190" s="324"/>
      <c r="G190" s="324"/>
      <c r="H190" s="324"/>
      <c r="I190" s="320"/>
      <c r="J190" s="292"/>
      <c r="Q190" s="300"/>
    </row>
    <row r="191" spans="1:17" ht="16" hidden="1" x14ac:dyDescent="0.2">
      <c r="A191" s="292"/>
      <c r="B191" s="292"/>
      <c r="C191" s="292"/>
      <c r="E191" s="197"/>
      <c r="F191" s="324"/>
      <c r="G191" s="324"/>
      <c r="H191" s="324"/>
      <c r="I191" s="320"/>
      <c r="J191" s="292"/>
      <c r="Q191" s="300"/>
    </row>
    <row r="192" spans="1:17" ht="16" hidden="1" x14ac:dyDescent="0.2">
      <c r="A192" s="292"/>
      <c r="B192" s="292"/>
      <c r="C192" s="292"/>
      <c r="E192" s="197"/>
      <c r="F192" s="324"/>
      <c r="G192" s="324"/>
      <c r="H192" s="324"/>
      <c r="I192" s="320"/>
      <c r="J192" s="292"/>
      <c r="Q192" s="300"/>
    </row>
    <row r="193" spans="1:17" ht="16" hidden="1" x14ac:dyDescent="0.2">
      <c r="A193" s="292"/>
      <c r="B193" s="292"/>
      <c r="C193" s="292"/>
      <c r="E193" s="197"/>
      <c r="F193" s="324"/>
      <c r="G193" s="324"/>
      <c r="H193" s="324"/>
      <c r="I193" s="320"/>
      <c r="J193" s="292"/>
      <c r="Q193" s="300"/>
    </row>
    <row r="194" spans="1:17" ht="16" hidden="1" x14ac:dyDescent="0.2">
      <c r="A194" s="292"/>
      <c r="B194" s="292"/>
      <c r="C194" s="292"/>
      <c r="E194" s="197"/>
      <c r="F194" s="324"/>
      <c r="G194" s="324"/>
      <c r="H194" s="324"/>
      <c r="I194" s="320"/>
      <c r="J194" s="292"/>
      <c r="Q194" s="300"/>
    </row>
    <row r="195" spans="1:17" ht="16" hidden="1" x14ac:dyDescent="0.2">
      <c r="A195" s="292"/>
      <c r="B195" s="292"/>
      <c r="C195" s="292"/>
      <c r="E195" s="197"/>
      <c r="F195" s="324"/>
      <c r="G195" s="324"/>
      <c r="H195" s="324"/>
      <c r="I195" s="320"/>
      <c r="J195" s="292"/>
      <c r="Q195" s="300"/>
    </row>
    <row r="196" spans="1:17" ht="16" hidden="1" x14ac:dyDescent="0.2">
      <c r="A196" s="292"/>
      <c r="B196" s="292"/>
      <c r="C196" s="292"/>
      <c r="E196" s="197"/>
      <c r="F196" s="324"/>
      <c r="G196" s="324"/>
      <c r="H196" s="324"/>
      <c r="I196" s="320"/>
      <c r="J196" s="292"/>
      <c r="Q196" s="300"/>
    </row>
    <row r="197" spans="1:17" ht="16" hidden="1" x14ac:dyDescent="0.2">
      <c r="A197" s="292"/>
      <c r="B197" s="292"/>
      <c r="C197" s="292"/>
      <c r="E197" s="198"/>
      <c r="F197" s="324"/>
      <c r="G197" s="324"/>
      <c r="H197" s="324"/>
      <c r="I197" s="320"/>
      <c r="J197" s="292"/>
      <c r="Q197" s="300"/>
    </row>
    <row r="198" spans="1:17" ht="16" hidden="1" x14ac:dyDescent="0.2">
      <c r="A198" s="292"/>
      <c r="B198" s="292"/>
      <c r="C198" s="292"/>
      <c r="E198" s="198"/>
      <c r="F198" s="324"/>
      <c r="G198" s="324"/>
      <c r="H198" s="324"/>
      <c r="I198" s="320"/>
      <c r="J198" s="292"/>
      <c r="Q198" s="300"/>
    </row>
    <row r="199" spans="1:17" ht="16" hidden="1" x14ac:dyDescent="0.2">
      <c r="A199" s="292"/>
      <c r="B199" s="292"/>
      <c r="C199" s="292"/>
      <c r="E199" s="197"/>
      <c r="F199" s="324"/>
      <c r="G199" s="324"/>
      <c r="H199" s="324"/>
      <c r="I199" s="320"/>
      <c r="J199" s="292"/>
      <c r="Q199" s="300"/>
    </row>
    <row r="200" spans="1:17" ht="16" hidden="1" x14ac:dyDescent="0.2">
      <c r="A200" s="292"/>
      <c r="B200" s="292"/>
      <c r="C200" s="292"/>
      <c r="E200" s="197"/>
      <c r="F200" s="324"/>
      <c r="G200" s="324"/>
      <c r="H200" s="324"/>
      <c r="I200" s="320"/>
      <c r="J200" s="292"/>
      <c r="Q200" s="300"/>
    </row>
    <row r="201" spans="1:17" ht="16" hidden="1" x14ac:dyDescent="0.2">
      <c r="A201" s="292"/>
      <c r="B201" s="292"/>
      <c r="C201" s="292"/>
      <c r="E201" s="197"/>
      <c r="F201" s="324"/>
      <c r="G201" s="324"/>
      <c r="H201" s="324"/>
      <c r="I201" s="320"/>
      <c r="J201" s="292"/>
      <c r="Q201" s="300"/>
    </row>
    <row r="202" spans="1:17" ht="16" hidden="1" x14ac:dyDescent="0.2">
      <c r="A202" s="292"/>
      <c r="B202" s="292"/>
      <c r="C202" s="292"/>
      <c r="E202" s="197"/>
      <c r="F202" s="324"/>
      <c r="G202" s="324"/>
      <c r="H202" s="324"/>
      <c r="I202" s="320"/>
      <c r="J202" s="292"/>
      <c r="Q202" s="300"/>
    </row>
    <row r="203" spans="1:17" ht="16" hidden="1" x14ac:dyDescent="0.2">
      <c r="A203" s="292"/>
      <c r="B203" s="292"/>
      <c r="C203" s="292"/>
      <c r="E203" s="197"/>
      <c r="F203" s="324"/>
      <c r="G203" s="324"/>
      <c r="H203" s="324"/>
      <c r="I203" s="320"/>
      <c r="J203" s="292"/>
      <c r="Q203" s="300"/>
    </row>
    <row r="204" spans="1:17" ht="16" hidden="1" x14ac:dyDescent="0.2">
      <c r="A204" s="292"/>
      <c r="B204" s="292"/>
      <c r="C204" s="292"/>
      <c r="E204" s="197"/>
      <c r="F204" s="324"/>
      <c r="G204" s="324"/>
      <c r="H204" s="324"/>
      <c r="I204" s="320"/>
      <c r="J204" s="292"/>
      <c r="Q204" s="300"/>
    </row>
    <row r="205" spans="1:17" ht="16" hidden="1" x14ac:dyDescent="0.2">
      <c r="A205" s="292"/>
      <c r="B205" s="292"/>
      <c r="C205" s="292"/>
      <c r="E205" s="197"/>
      <c r="F205" s="324"/>
      <c r="G205" s="324"/>
      <c r="H205" s="324"/>
      <c r="I205" s="320"/>
      <c r="J205" s="292"/>
      <c r="Q205" s="300"/>
    </row>
    <row r="206" spans="1:17" ht="16" hidden="1" x14ac:dyDescent="0.2">
      <c r="A206" s="292"/>
      <c r="B206" s="292"/>
      <c r="C206" s="292"/>
      <c r="E206" s="197"/>
      <c r="F206" s="324"/>
      <c r="G206" s="324"/>
      <c r="H206" s="324"/>
      <c r="I206" s="320"/>
      <c r="J206" s="292"/>
      <c r="Q206" s="300"/>
    </row>
    <row r="207" spans="1:17" ht="16" hidden="1" x14ac:dyDescent="0.2">
      <c r="A207" s="292"/>
      <c r="B207" s="292"/>
      <c r="C207" s="292"/>
      <c r="E207" s="197"/>
      <c r="F207" s="324"/>
      <c r="G207" s="324"/>
      <c r="H207" s="324"/>
      <c r="I207" s="320"/>
      <c r="J207" s="292"/>
      <c r="Q207" s="300"/>
    </row>
    <row r="208" spans="1:17" ht="16" hidden="1" x14ac:dyDescent="0.2">
      <c r="A208" s="292"/>
      <c r="B208" s="292"/>
      <c r="C208" s="292"/>
      <c r="E208" s="197"/>
      <c r="F208" s="324"/>
      <c r="G208" s="324"/>
      <c r="H208" s="324"/>
      <c r="I208" s="320"/>
      <c r="J208" s="292"/>
      <c r="Q208" s="300"/>
    </row>
    <row r="209" spans="1:17" ht="16" hidden="1" x14ac:dyDescent="0.2">
      <c r="A209" s="292"/>
      <c r="B209" s="292"/>
      <c r="C209" s="292"/>
      <c r="E209" s="197"/>
      <c r="F209" s="324"/>
      <c r="G209" s="324"/>
      <c r="H209" s="324"/>
      <c r="I209" s="320"/>
      <c r="J209" s="292"/>
      <c r="Q209" s="300"/>
    </row>
    <row r="210" spans="1:17" ht="16" hidden="1" x14ac:dyDescent="0.2">
      <c r="A210" s="292"/>
      <c r="B210" s="292"/>
      <c r="C210" s="292"/>
      <c r="E210" s="197"/>
      <c r="F210" s="324"/>
      <c r="G210" s="324"/>
      <c r="H210" s="324"/>
      <c r="I210" s="320"/>
      <c r="J210" s="292"/>
      <c r="Q210" s="300"/>
    </row>
    <row r="211" spans="1:17" ht="16" hidden="1" x14ac:dyDescent="0.2">
      <c r="A211" s="292"/>
      <c r="B211" s="292"/>
      <c r="C211" s="292"/>
      <c r="E211" s="197"/>
      <c r="F211" s="324"/>
      <c r="G211" s="324"/>
      <c r="H211" s="324"/>
      <c r="I211" s="320"/>
      <c r="J211" s="292"/>
      <c r="Q211" s="300"/>
    </row>
    <row r="212" spans="1:17" ht="16" hidden="1" x14ac:dyDescent="0.2">
      <c r="A212" s="292"/>
      <c r="B212" s="292"/>
      <c r="C212" s="292"/>
      <c r="E212" s="197"/>
      <c r="F212" s="324"/>
      <c r="G212" s="324"/>
      <c r="H212" s="324"/>
      <c r="I212" s="320"/>
      <c r="J212" s="292"/>
      <c r="Q212" s="300"/>
    </row>
    <row r="213" spans="1:17" ht="16" hidden="1" x14ac:dyDescent="0.2">
      <c r="A213" s="292"/>
      <c r="B213" s="292"/>
      <c r="C213" s="292"/>
      <c r="E213" s="198"/>
      <c r="F213" s="324"/>
      <c r="G213" s="324"/>
      <c r="H213" s="324"/>
      <c r="I213" s="320"/>
      <c r="J213" s="292"/>
      <c r="Q213" s="300"/>
    </row>
    <row r="214" spans="1:17" ht="16" hidden="1" x14ac:dyDescent="0.2">
      <c r="A214" s="292"/>
      <c r="B214" s="292"/>
      <c r="C214" s="292"/>
      <c r="E214" s="197"/>
      <c r="F214" s="324"/>
      <c r="G214" s="324"/>
      <c r="H214" s="324"/>
      <c r="I214" s="320"/>
      <c r="J214" s="292"/>
      <c r="Q214" s="300"/>
    </row>
    <row r="215" spans="1:17" ht="16" hidden="1" x14ac:dyDescent="0.2">
      <c r="A215" s="292"/>
      <c r="B215" s="292"/>
      <c r="C215" s="292"/>
      <c r="E215" s="197"/>
      <c r="F215" s="324"/>
      <c r="G215" s="324"/>
      <c r="H215" s="324"/>
      <c r="I215" s="320"/>
      <c r="J215" s="292"/>
    </row>
    <row r="216" spans="1:17" ht="16" hidden="1" x14ac:dyDescent="0.2">
      <c r="A216" s="292"/>
      <c r="B216" s="292"/>
      <c r="C216" s="292"/>
      <c r="E216" s="197"/>
      <c r="F216" s="324"/>
      <c r="G216" s="324"/>
      <c r="H216" s="324"/>
      <c r="I216" s="320"/>
      <c r="J216" s="292"/>
      <c r="M216" s="300"/>
    </row>
    <row r="217" spans="1:17" ht="16" hidden="1" x14ac:dyDescent="0.2">
      <c r="A217" s="292"/>
      <c r="B217" s="292"/>
      <c r="C217" s="292"/>
      <c r="E217" s="197"/>
      <c r="F217" s="324"/>
      <c r="G217" s="324"/>
      <c r="H217" s="324"/>
      <c r="I217" s="320"/>
      <c r="J217" s="292"/>
      <c r="M217" s="327"/>
    </row>
    <row r="218" spans="1:17" ht="16" hidden="1" x14ac:dyDescent="0.2">
      <c r="A218" s="292"/>
      <c r="B218" s="292"/>
      <c r="C218" s="292"/>
      <c r="E218" s="197"/>
      <c r="F218" s="324"/>
      <c r="G218" s="324"/>
      <c r="H218" s="324"/>
      <c r="I218" s="320"/>
      <c r="J218" s="292"/>
      <c r="M218" s="327"/>
      <c r="N218" s="327"/>
    </row>
    <row r="219" spans="1:17" ht="16" hidden="1" x14ac:dyDescent="0.2">
      <c r="A219" s="292"/>
      <c r="B219" s="292"/>
      <c r="C219" s="292"/>
      <c r="E219" s="197"/>
      <c r="F219" s="324"/>
      <c r="G219" s="324"/>
      <c r="H219" s="324"/>
      <c r="I219" s="320"/>
      <c r="J219" s="292"/>
    </row>
    <row r="220" spans="1:17" ht="16" hidden="1" x14ac:dyDescent="0.2">
      <c r="A220" s="292"/>
      <c r="B220" s="292"/>
      <c r="C220" s="292"/>
      <c r="E220" s="197"/>
      <c r="F220" s="324"/>
      <c r="G220" s="324"/>
      <c r="H220" s="324"/>
      <c r="I220" s="320"/>
      <c r="J220" s="292"/>
    </row>
    <row r="221" spans="1:17" ht="16" hidden="1" x14ac:dyDescent="0.2">
      <c r="A221" s="292"/>
      <c r="B221" s="292"/>
      <c r="C221" s="292"/>
      <c r="E221" s="197"/>
      <c r="F221" s="324"/>
      <c r="G221" s="324"/>
      <c r="H221" s="324"/>
      <c r="I221" s="320"/>
      <c r="J221" s="292"/>
    </row>
    <row r="222" spans="1:17" ht="16" hidden="1" x14ac:dyDescent="0.2">
      <c r="A222" s="292"/>
      <c r="B222" s="292"/>
      <c r="C222" s="292"/>
      <c r="E222" s="197"/>
      <c r="F222" s="324"/>
      <c r="G222" s="324"/>
      <c r="H222" s="324"/>
      <c r="I222" s="320"/>
      <c r="J222" s="292"/>
    </row>
    <row r="223" spans="1:17" ht="16" hidden="1" x14ac:dyDescent="0.2">
      <c r="A223" s="292"/>
      <c r="B223" s="292"/>
      <c r="C223" s="292"/>
      <c r="E223" s="197"/>
      <c r="F223" s="324"/>
      <c r="G223" s="324"/>
      <c r="H223" s="324"/>
      <c r="I223" s="320"/>
      <c r="J223" s="292"/>
    </row>
    <row r="224" spans="1:17" ht="16" hidden="1" x14ac:dyDescent="0.2">
      <c r="A224" s="292"/>
      <c r="B224" s="292"/>
      <c r="C224" s="292"/>
      <c r="E224" s="197"/>
      <c r="F224" s="324"/>
      <c r="G224" s="324"/>
      <c r="H224" s="324"/>
      <c r="I224" s="320"/>
      <c r="J224" s="292"/>
    </row>
    <row r="225" spans="1:10" ht="16" hidden="1" x14ac:dyDescent="0.2">
      <c r="A225" s="292"/>
      <c r="B225" s="292"/>
      <c r="C225" s="292"/>
      <c r="E225" s="197"/>
      <c r="F225" s="324"/>
      <c r="G225" s="324"/>
      <c r="H225" s="324"/>
      <c r="I225" s="320"/>
      <c r="J225" s="292"/>
    </row>
    <row r="226" spans="1:10" ht="16" hidden="1" x14ac:dyDescent="0.2">
      <c r="A226" s="292"/>
      <c r="B226" s="292"/>
      <c r="C226" s="292"/>
      <c r="E226" s="197"/>
      <c r="F226" s="324"/>
      <c r="G226" s="324"/>
      <c r="H226" s="324"/>
      <c r="I226" s="320"/>
      <c r="J226" s="292"/>
    </row>
    <row r="227" spans="1:10" ht="16" hidden="1" x14ac:dyDescent="0.2">
      <c r="A227" s="292"/>
      <c r="B227" s="292"/>
      <c r="C227" s="292"/>
      <c r="E227" s="197"/>
      <c r="F227" s="324"/>
      <c r="G227" s="324"/>
      <c r="H227" s="324"/>
      <c r="I227" s="320"/>
      <c r="J227" s="292"/>
    </row>
    <row r="228" spans="1:10" ht="16" hidden="1" x14ac:dyDescent="0.2">
      <c r="A228" s="292"/>
      <c r="B228" s="292"/>
      <c r="C228" s="292"/>
      <c r="E228" s="197"/>
      <c r="F228" s="324"/>
      <c r="G228" s="324"/>
      <c r="H228" s="324"/>
      <c r="I228" s="320"/>
      <c r="J228" s="292"/>
    </row>
    <row r="229" spans="1:10" ht="16" hidden="1" x14ac:dyDescent="0.2">
      <c r="A229" s="292"/>
      <c r="B229" s="292"/>
      <c r="C229" s="292"/>
      <c r="E229" s="197"/>
      <c r="F229" s="324"/>
      <c r="G229" s="324"/>
      <c r="H229" s="324"/>
      <c r="I229" s="320"/>
      <c r="J229" s="292"/>
    </row>
    <row r="230" spans="1:10" ht="16" hidden="1" x14ac:dyDescent="0.2">
      <c r="A230" s="292"/>
      <c r="B230" s="292"/>
      <c r="C230" s="292"/>
      <c r="E230" s="197"/>
      <c r="F230" s="324"/>
      <c r="G230" s="324"/>
      <c r="H230" s="324"/>
      <c r="I230" s="320"/>
      <c r="J230" s="292"/>
    </row>
    <row r="231" spans="1:10" ht="16" hidden="1" x14ac:dyDescent="0.2">
      <c r="A231" s="292"/>
      <c r="B231" s="292"/>
      <c r="C231" s="292"/>
      <c r="E231" s="197"/>
      <c r="F231" s="324"/>
      <c r="G231" s="324"/>
      <c r="H231" s="324"/>
      <c r="I231" s="320"/>
      <c r="J231" s="292"/>
    </row>
    <row r="232" spans="1:10" ht="16" hidden="1" x14ac:dyDescent="0.2">
      <c r="A232" s="292"/>
      <c r="B232" s="292"/>
      <c r="C232" s="292"/>
      <c r="E232" s="197"/>
      <c r="F232" s="324"/>
      <c r="G232" s="324"/>
      <c r="H232" s="324"/>
      <c r="I232" s="320"/>
      <c r="J232" s="292"/>
    </row>
    <row r="233" spans="1:10" ht="16" hidden="1" x14ac:dyDescent="0.2">
      <c r="A233" s="292"/>
      <c r="B233" s="292"/>
      <c r="C233" s="292"/>
      <c r="E233" s="197"/>
      <c r="F233" s="324"/>
      <c r="G233" s="324"/>
      <c r="H233" s="324"/>
      <c r="I233" s="320"/>
      <c r="J233" s="292"/>
    </row>
    <row r="234" spans="1:10" ht="16" hidden="1" x14ac:dyDescent="0.2">
      <c r="A234" s="292"/>
      <c r="B234" s="292"/>
      <c r="C234" s="292"/>
      <c r="E234" s="197"/>
      <c r="F234" s="324"/>
      <c r="G234" s="324"/>
      <c r="H234" s="324"/>
      <c r="I234" s="320"/>
      <c r="J234" s="292"/>
    </row>
    <row r="235" spans="1:10" ht="16" hidden="1" x14ac:dyDescent="0.2">
      <c r="A235" s="292"/>
      <c r="B235" s="292"/>
      <c r="C235" s="292"/>
      <c r="E235" s="197"/>
      <c r="F235" s="324"/>
      <c r="G235" s="324"/>
      <c r="H235" s="324"/>
      <c r="I235" s="320"/>
      <c r="J235" s="292"/>
    </row>
    <row r="236" spans="1:10" ht="16" hidden="1" x14ac:dyDescent="0.2">
      <c r="A236" s="292"/>
      <c r="B236" s="292"/>
      <c r="C236" s="292"/>
      <c r="E236" s="197"/>
      <c r="F236" s="324"/>
      <c r="G236" s="324"/>
      <c r="H236" s="324"/>
      <c r="I236" s="320"/>
      <c r="J236" s="292"/>
    </row>
    <row r="237" spans="1:10" ht="16" hidden="1" x14ac:dyDescent="0.2">
      <c r="A237" s="292"/>
      <c r="B237" s="292"/>
      <c r="C237" s="292"/>
      <c r="E237" s="197"/>
      <c r="F237" s="324"/>
      <c r="G237" s="324"/>
      <c r="H237" s="324"/>
      <c r="I237" s="320"/>
      <c r="J237" s="292"/>
    </row>
    <row r="238" spans="1:10" ht="16" hidden="1" x14ac:dyDescent="0.2">
      <c r="A238" s="292"/>
      <c r="B238" s="292"/>
      <c r="C238" s="292"/>
      <c r="E238" s="197"/>
      <c r="F238" s="324"/>
      <c r="G238" s="324"/>
      <c r="H238" s="324"/>
      <c r="I238" s="320"/>
      <c r="J238" s="292"/>
    </row>
    <row r="239" spans="1:10" ht="16" hidden="1" x14ac:dyDescent="0.2">
      <c r="A239" s="292"/>
      <c r="B239" s="292"/>
      <c r="C239" s="292"/>
      <c r="E239" s="197"/>
      <c r="F239" s="324"/>
      <c r="G239" s="324"/>
      <c r="H239" s="324"/>
      <c r="I239" s="320"/>
      <c r="J239" s="292"/>
    </row>
    <row r="240" spans="1:10" ht="16" hidden="1" x14ac:dyDescent="0.2">
      <c r="A240" s="292"/>
      <c r="B240" s="292"/>
      <c r="C240" s="292"/>
      <c r="E240" s="197"/>
      <c r="F240" s="324"/>
      <c r="G240" s="324"/>
      <c r="H240" s="324"/>
      <c r="I240" s="320"/>
      <c r="J240" s="292"/>
    </row>
    <row r="241" spans="1:10" ht="16" hidden="1" x14ac:dyDescent="0.2">
      <c r="A241" s="292"/>
      <c r="B241" s="292"/>
      <c r="C241" s="292"/>
      <c r="E241" s="197"/>
      <c r="F241" s="324"/>
      <c r="G241" s="324"/>
      <c r="H241" s="324"/>
      <c r="I241" s="320"/>
      <c r="J241" s="292"/>
    </row>
    <row r="242" spans="1:10" ht="16" hidden="1" x14ac:dyDescent="0.2">
      <c r="A242" s="292"/>
      <c r="B242" s="292"/>
      <c r="C242" s="292"/>
      <c r="E242" s="197"/>
      <c r="F242" s="324"/>
      <c r="G242" s="324"/>
      <c r="H242" s="324"/>
      <c r="I242" s="320"/>
      <c r="J242" s="292"/>
    </row>
    <row r="243" spans="1:10" ht="16" hidden="1" x14ac:dyDescent="0.2">
      <c r="A243" s="292"/>
      <c r="B243" s="292"/>
      <c r="C243" s="292"/>
      <c r="E243" s="197"/>
      <c r="F243" s="324"/>
      <c r="G243" s="324"/>
      <c r="H243" s="324"/>
      <c r="I243" s="320"/>
      <c r="J243" s="292"/>
    </row>
    <row r="244" spans="1:10" ht="16" hidden="1" x14ac:dyDescent="0.2">
      <c r="A244" s="292"/>
      <c r="B244" s="292"/>
      <c r="C244" s="292"/>
      <c r="E244" s="197"/>
      <c r="F244" s="324"/>
      <c r="G244" s="324"/>
      <c r="H244" s="324"/>
      <c r="I244" s="320"/>
      <c r="J244" s="292"/>
    </row>
    <row r="245" spans="1:10" ht="16" hidden="1" x14ac:dyDescent="0.2">
      <c r="A245" s="292"/>
      <c r="B245" s="292"/>
      <c r="C245" s="292"/>
      <c r="E245" s="197"/>
      <c r="F245" s="324"/>
      <c r="G245" s="324"/>
      <c r="H245" s="324"/>
      <c r="I245" s="320"/>
      <c r="J245" s="292"/>
    </row>
    <row r="246" spans="1:10" ht="16" hidden="1" x14ac:dyDescent="0.2">
      <c r="A246" s="292"/>
      <c r="B246" s="292"/>
      <c r="C246" s="292"/>
      <c r="E246" s="197"/>
      <c r="F246" s="324"/>
      <c r="G246" s="324"/>
      <c r="H246" s="324"/>
      <c r="I246" s="320"/>
      <c r="J246" s="292"/>
    </row>
    <row r="247" spans="1:10" ht="16" hidden="1" x14ac:dyDescent="0.2">
      <c r="A247" s="292"/>
      <c r="B247" s="292"/>
      <c r="C247" s="292"/>
      <c r="E247" s="197"/>
      <c r="F247" s="324"/>
      <c r="G247" s="324"/>
      <c r="H247" s="324"/>
      <c r="I247" s="320"/>
      <c r="J247" s="292"/>
    </row>
    <row r="248" spans="1:10" ht="16" hidden="1" x14ac:dyDescent="0.2">
      <c r="A248" s="292"/>
      <c r="B248" s="292"/>
      <c r="C248" s="292"/>
      <c r="E248" s="197"/>
      <c r="F248" s="324"/>
      <c r="G248" s="324"/>
      <c r="H248" s="324"/>
      <c r="I248" s="320"/>
      <c r="J248" s="292"/>
    </row>
    <row r="249" spans="1:10" ht="16" hidden="1" x14ac:dyDescent="0.2">
      <c r="A249" s="292"/>
      <c r="B249" s="292"/>
      <c r="C249" s="292"/>
      <c r="E249" s="197"/>
      <c r="F249" s="324"/>
      <c r="G249" s="324"/>
      <c r="H249" s="324"/>
      <c r="I249" s="320"/>
      <c r="J249" s="292"/>
    </row>
    <row r="250" spans="1:10" ht="16" hidden="1" x14ac:dyDescent="0.2">
      <c r="A250" s="292"/>
      <c r="B250" s="292"/>
      <c r="C250" s="292"/>
      <c r="E250" s="197"/>
      <c r="F250" s="324"/>
      <c r="G250" s="324"/>
      <c r="H250" s="324"/>
      <c r="I250" s="320"/>
      <c r="J250" s="292"/>
    </row>
    <row r="251" spans="1:10" ht="16" hidden="1" x14ac:dyDescent="0.2">
      <c r="A251" s="292"/>
      <c r="B251" s="292"/>
      <c r="C251" s="292"/>
      <c r="E251" s="197"/>
      <c r="F251" s="324"/>
      <c r="G251" s="324"/>
      <c r="H251" s="324"/>
      <c r="I251" s="320"/>
      <c r="J251" s="292"/>
    </row>
    <row r="252" spans="1:10" ht="16" hidden="1" x14ac:dyDescent="0.2">
      <c r="A252" s="292"/>
      <c r="B252" s="292"/>
      <c r="C252" s="292"/>
      <c r="E252" s="197"/>
      <c r="F252" s="324"/>
      <c r="G252" s="324"/>
      <c r="H252" s="324"/>
      <c r="I252" s="320"/>
      <c r="J252" s="292"/>
    </row>
    <row r="253" spans="1:10" ht="16" hidden="1" x14ac:dyDescent="0.2">
      <c r="A253" s="292"/>
      <c r="B253" s="292"/>
      <c r="C253" s="292"/>
      <c r="E253" s="197"/>
      <c r="F253" s="324"/>
      <c r="G253" s="324"/>
      <c r="H253" s="324"/>
      <c r="I253" s="320"/>
      <c r="J253" s="292"/>
    </row>
    <row r="254" spans="1:10" ht="16" hidden="1" x14ac:dyDescent="0.2">
      <c r="A254" s="292"/>
      <c r="B254" s="292"/>
      <c r="C254" s="292"/>
      <c r="E254" s="197"/>
      <c r="F254" s="324"/>
      <c r="G254" s="324"/>
      <c r="H254" s="324"/>
      <c r="I254" s="320"/>
      <c r="J254" s="292"/>
    </row>
    <row r="255" spans="1:10" ht="16" hidden="1" x14ac:dyDescent="0.2">
      <c r="A255" s="292"/>
      <c r="B255" s="292"/>
      <c r="C255" s="292"/>
      <c r="E255" s="197"/>
      <c r="F255" s="324"/>
      <c r="G255" s="324"/>
      <c r="H255" s="324"/>
      <c r="I255" s="320"/>
      <c r="J255" s="292"/>
    </row>
    <row r="256" spans="1:10" ht="16" hidden="1" x14ac:dyDescent="0.2">
      <c r="A256" s="292"/>
      <c r="B256" s="292"/>
      <c r="C256" s="292"/>
      <c r="E256" s="197"/>
      <c r="F256" s="324"/>
      <c r="G256" s="324"/>
      <c r="H256" s="324"/>
      <c r="I256" s="320"/>
      <c r="J256" s="292"/>
    </row>
    <row r="257" spans="1:10" ht="16" hidden="1" x14ac:dyDescent="0.2">
      <c r="A257" s="292"/>
      <c r="B257" s="292"/>
      <c r="C257" s="292"/>
      <c r="E257" s="197"/>
      <c r="F257" s="324"/>
      <c r="G257" s="324"/>
      <c r="H257" s="324"/>
      <c r="I257" s="320"/>
      <c r="J257" s="292"/>
    </row>
    <row r="258" spans="1:10" ht="16" hidden="1" x14ac:dyDescent="0.2">
      <c r="A258" s="292"/>
      <c r="B258" s="292"/>
      <c r="C258" s="292"/>
      <c r="E258" s="197"/>
      <c r="F258" s="324"/>
      <c r="G258" s="324"/>
      <c r="H258" s="324"/>
      <c r="I258" s="320"/>
      <c r="J258" s="292"/>
    </row>
    <row r="259" spans="1:10" ht="16" hidden="1" x14ac:dyDescent="0.2">
      <c r="A259" s="292"/>
      <c r="B259" s="292"/>
      <c r="C259" s="292"/>
      <c r="E259" s="197"/>
      <c r="F259" s="324"/>
      <c r="G259" s="324"/>
      <c r="H259" s="324"/>
      <c r="I259" s="320"/>
      <c r="J259" s="292"/>
    </row>
    <row r="260" spans="1:10" ht="16" hidden="1" x14ac:dyDescent="0.2">
      <c r="A260" s="292"/>
      <c r="B260" s="292"/>
      <c r="C260" s="292"/>
      <c r="E260" s="197"/>
      <c r="F260" s="324"/>
      <c r="G260" s="324"/>
      <c r="H260" s="324"/>
      <c r="I260" s="320"/>
      <c r="J260" s="292"/>
    </row>
    <row r="261" spans="1:10" ht="16" hidden="1" x14ac:dyDescent="0.2">
      <c r="A261" s="292"/>
      <c r="B261" s="292"/>
      <c r="C261" s="292"/>
      <c r="E261" s="197"/>
      <c r="F261" s="324"/>
      <c r="G261" s="324"/>
      <c r="H261" s="324"/>
      <c r="I261" s="320"/>
      <c r="J261" s="292"/>
    </row>
    <row r="262" spans="1:10" ht="16" hidden="1" x14ac:dyDescent="0.2">
      <c r="A262" s="292"/>
      <c r="B262" s="292"/>
      <c r="C262" s="292"/>
      <c r="E262" s="197"/>
      <c r="F262" s="324"/>
      <c r="G262" s="324"/>
      <c r="H262" s="324"/>
      <c r="I262" s="320"/>
      <c r="J262" s="292"/>
    </row>
    <row r="263" spans="1:10" ht="16" hidden="1" x14ac:dyDescent="0.2">
      <c r="A263" s="292"/>
      <c r="B263" s="292"/>
      <c r="C263" s="292"/>
      <c r="E263" s="197"/>
      <c r="F263" s="324"/>
      <c r="G263" s="324"/>
      <c r="H263" s="324"/>
      <c r="I263" s="320"/>
      <c r="J263" s="292"/>
    </row>
    <row r="264" spans="1:10" ht="16" hidden="1" x14ac:dyDescent="0.2">
      <c r="A264" s="292"/>
      <c r="B264" s="292"/>
      <c r="C264" s="292"/>
      <c r="E264" s="197"/>
      <c r="F264" s="324"/>
      <c r="G264" s="324"/>
      <c r="H264" s="324"/>
      <c r="I264" s="320"/>
      <c r="J264" s="292"/>
    </row>
    <row r="265" spans="1:10" ht="16" hidden="1" x14ac:dyDescent="0.2">
      <c r="A265" s="292"/>
      <c r="B265" s="292"/>
      <c r="C265" s="292"/>
      <c r="E265" s="197"/>
      <c r="F265" s="324"/>
      <c r="G265" s="324"/>
      <c r="H265" s="324"/>
      <c r="I265" s="320"/>
      <c r="J265" s="292"/>
    </row>
    <row r="266" spans="1:10" ht="16" hidden="1" x14ac:dyDescent="0.2">
      <c r="A266" s="292"/>
      <c r="B266" s="292"/>
      <c r="C266" s="292"/>
      <c r="E266" s="197"/>
      <c r="F266" s="324"/>
      <c r="G266" s="324"/>
      <c r="H266" s="324"/>
      <c r="I266" s="320"/>
      <c r="J266" s="292"/>
    </row>
    <row r="267" spans="1:10" ht="16" hidden="1" x14ac:dyDescent="0.2">
      <c r="A267" s="292"/>
      <c r="B267" s="292"/>
      <c r="C267" s="292"/>
      <c r="E267" s="197"/>
      <c r="F267" s="324"/>
      <c r="G267" s="324"/>
      <c r="H267" s="324"/>
      <c r="I267" s="320"/>
      <c r="J267" s="292"/>
    </row>
    <row r="268" spans="1:10" ht="16" hidden="1" x14ac:dyDescent="0.2">
      <c r="A268" s="292"/>
      <c r="B268" s="292"/>
      <c r="C268" s="292"/>
      <c r="E268" s="197"/>
      <c r="F268" s="324"/>
      <c r="G268" s="324"/>
      <c r="H268" s="324"/>
      <c r="I268" s="320"/>
      <c r="J268" s="292"/>
    </row>
    <row r="269" spans="1:10" ht="16" hidden="1" x14ac:dyDescent="0.2">
      <c r="A269" s="292"/>
      <c r="B269" s="292"/>
      <c r="C269" s="292"/>
      <c r="E269" s="197"/>
      <c r="F269" s="324"/>
      <c r="G269" s="324"/>
      <c r="H269" s="324"/>
      <c r="I269" s="320"/>
      <c r="J269" s="292"/>
    </row>
    <row r="270" spans="1:10" ht="16" hidden="1" x14ac:dyDescent="0.2">
      <c r="A270" s="292"/>
      <c r="B270" s="292"/>
      <c r="C270" s="292"/>
      <c r="E270" s="197"/>
      <c r="F270" s="324"/>
      <c r="G270" s="324"/>
      <c r="H270" s="324"/>
      <c r="I270" s="320"/>
      <c r="J270" s="292"/>
    </row>
    <row r="271" spans="1:10" ht="16" hidden="1" x14ac:dyDescent="0.2">
      <c r="A271" s="292"/>
      <c r="B271" s="292"/>
      <c r="C271" s="292"/>
      <c r="E271" s="197"/>
      <c r="F271" s="324"/>
      <c r="G271" s="324"/>
      <c r="H271" s="324"/>
      <c r="I271" s="320"/>
      <c r="J271" s="292"/>
    </row>
    <row r="272" spans="1:10" ht="16" hidden="1" x14ac:dyDescent="0.2">
      <c r="A272" s="292"/>
      <c r="B272" s="292"/>
      <c r="C272" s="292"/>
      <c r="E272" s="197"/>
      <c r="F272" s="324"/>
      <c r="G272" s="324"/>
      <c r="H272" s="324"/>
      <c r="I272" s="320"/>
      <c r="J272" s="292"/>
    </row>
    <row r="273" spans="1:10" ht="16" hidden="1" x14ac:dyDescent="0.2">
      <c r="A273" s="292"/>
      <c r="B273" s="292"/>
      <c r="C273" s="292"/>
      <c r="E273" s="197"/>
      <c r="F273" s="324"/>
      <c r="G273" s="324"/>
      <c r="H273" s="324"/>
      <c r="I273" s="320"/>
      <c r="J273" s="292"/>
    </row>
    <row r="274" spans="1:10" ht="16" hidden="1" x14ac:dyDescent="0.2">
      <c r="A274" s="292"/>
      <c r="B274" s="292"/>
      <c r="C274" s="292"/>
      <c r="E274" s="197"/>
      <c r="F274" s="324"/>
      <c r="G274" s="324"/>
      <c r="H274" s="324"/>
      <c r="I274" s="320"/>
      <c r="J274" s="292"/>
    </row>
    <row r="275" spans="1:10" ht="16" hidden="1" x14ac:dyDescent="0.2">
      <c r="A275" s="292"/>
      <c r="B275" s="292"/>
      <c r="C275" s="292"/>
      <c r="E275" s="197"/>
      <c r="F275" s="324"/>
      <c r="G275" s="324"/>
      <c r="H275" s="324"/>
      <c r="I275" s="320"/>
      <c r="J275" s="292"/>
    </row>
    <row r="276" spans="1:10" ht="16" hidden="1" x14ac:dyDescent="0.2">
      <c r="A276" s="292"/>
      <c r="B276" s="292"/>
      <c r="C276" s="292"/>
      <c r="E276" s="197"/>
      <c r="F276" s="324"/>
      <c r="G276" s="324"/>
      <c r="H276" s="324"/>
      <c r="I276" s="320"/>
      <c r="J276" s="292"/>
    </row>
    <row r="277" spans="1:10" ht="16" hidden="1" x14ac:dyDescent="0.2">
      <c r="A277" s="292"/>
      <c r="B277" s="292"/>
      <c r="C277" s="292"/>
      <c r="E277" s="197"/>
      <c r="F277" s="324"/>
      <c r="G277" s="324"/>
      <c r="H277" s="324"/>
      <c r="I277" s="320"/>
      <c r="J277" s="292"/>
    </row>
    <row r="278" spans="1:10" ht="16" hidden="1" x14ac:dyDescent="0.2">
      <c r="A278" s="292"/>
      <c r="B278" s="292"/>
      <c r="C278" s="292"/>
      <c r="E278" s="197"/>
      <c r="F278" s="324"/>
      <c r="G278" s="324"/>
      <c r="H278" s="324"/>
      <c r="I278" s="320"/>
      <c r="J278" s="292"/>
    </row>
    <row r="279" spans="1:10" ht="16" hidden="1" x14ac:dyDescent="0.2">
      <c r="A279" s="292"/>
      <c r="B279" s="292"/>
      <c r="C279" s="292"/>
      <c r="E279" s="197"/>
      <c r="F279" s="324"/>
      <c r="G279" s="324"/>
      <c r="H279" s="324"/>
      <c r="I279" s="320"/>
      <c r="J279" s="292"/>
    </row>
    <row r="280" spans="1:10" ht="16" hidden="1" x14ac:dyDescent="0.2">
      <c r="A280" s="292"/>
      <c r="B280" s="292"/>
      <c r="C280" s="292"/>
      <c r="E280" s="197"/>
      <c r="F280" s="324"/>
      <c r="G280" s="324"/>
      <c r="H280" s="324"/>
      <c r="I280" s="320"/>
      <c r="J280" s="292"/>
    </row>
    <row r="281" spans="1:10" hidden="1" x14ac:dyDescent="0.2">
      <c r="A281" s="292"/>
      <c r="B281" s="292"/>
      <c r="C281" s="292"/>
      <c r="F281" s="324"/>
      <c r="G281" s="324"/>
      <c r="H281" s="324"/>
      <c r="I281" s="328"/>
      <c r="J281" s="292"/>
    </row>
    <row r="282" spans="1:10" hidden="1" x14ac:dyDescent="0.2">
      <c r="A282" s="292"/>
      <c r="B282" s="292"/>
      <c r="C282" s="292"/>
      <c r="F282" s="324"/>
      <c r="G282" s="324"/>
      <c r="H282" s="324"/>
      <c r="I282" s="328"/>
      <c r="J282" s="292"/>
    </row>
    <row r="283" spans="1:10" hidden="1" x14ac:dyDescent="0.2">
      <c r="A283" s="292"/>
      <c r="B283" s="292"/>
      <c r="C283" s="292"/>
      <c r="F283" s="324"/>
      <c r="G283" s="324"/>
      <c r="H283" s="324"/>
      <c r="I283" s="328"/>
      <c r="J283" s="292"/>
    </row>
    <row r="284" spans="1:10" hidden="1" x14ac:dyDescent="0.2">
      <c r="A284" s="292"/>
      <c r="B284" s="292"/>
      <c r="C284" s="292"/>
      <c r="F284" s="324"/>
      <c r="G284" s="324"/>
      <c r="H284" s="324"/>
      <c r="I284" s="328"/>
      <c r="J284" s="292"/>
    </row>
    <row r="285" spans="1:10" hidden="1" x14ac:dyDescent="0.2">
      <c r="A285" s="292"/>
      <c r="B285" s="292"/>
      <c r="C285" s="292"/>
      <c r="F285" s="324"/>
      <c r="G285" s="324"/>
      <c r="H285" s="324"/>
      <c r="I285" s="328"/>
      <c r="J285" s="292"/>
    </row>
    <row r="286" spans="1:10" hidden="1" x14ac:dyDescent="0.2">
      <c r="A286" s="292"/>
      <c r="B286" s="292"/>
      <c r="C286" s="292"/>
      <c r="F286" s="324"/>
      <c r="G286" s="324"/>
      <c r="H286" s="324"/>
      <c r="I286" s="328"/>
      <c r="J286" s="292"/>
    </row>
    <row r="287" spans="1:10" hidden="1" x14ac:dyDescent="0.2">
      <c r="A287" s="292"/>
      <c r="B287" s="292"/>
      <c r="C287" s="292"/>
      <c r="F287" s="324"/>
      <c r="G287" s="324"/>
      <c r="H287" s="324"/>
      <c r="I287" s="328"/>
      <c r="J287" s="292"/>
    </row>
    <row r="288" spans="1:10" hidden="1" x14ac:dyDescent="0.2">
      <c r="A288" s="292"/>
      <c r="B288" s="292"/>
      <c r="C288" s="292"/>
      <c r="F288" s="324"/>
      <c r="G288" s="324"/>
      <c r="H288" s="324"/>
      <c r="I288" s="328"/>
      <c r="J288" s="292"/>
    </row>
    <row r="289" spans="1:10" hidden="1" x14ac:dyDescent="0.2">
      <c r="A289" s="292"/>
      <c r="B289" s="292"/>
      <c r="C289" s="292"/>
      <c r="F289" s="324"/>
      <c r="G289" s="324"/>
      <c r="H289" s="324"/>
      <c r="I289" s="328"/>
      <c r="J289" s="292"/>
    </row>
    <row r="290" spans="1:10" hidden="1" x14ac:dyDescent="0.2">
      <c r="A290" s="292"/>
      <c r="B290" s="292"/>
      <c r="C290" s="292"/>
      <c r="F290" s="324"/>
      <c r="G290" s="324"/>
      <c r="H290" s="324"/>
      <c r="I290" s="328"/>
      <c r="J290" s="292"/>
    </row>
    <row r="291" spans="1:10" hidden="1" x14ac:dyDescent="0.2">
      <c r="A291" s="292"/>
      <c r="B291" s="292"/>
      <c r="C291" s="292"/>
      <c r="F291" s="324"/>
      <c r="G291" s="324"/>
      <c r="H291" s="324"/>
      <c r="I291" s="328"/>
      <c r="J291" s="292"/>
    </row>
    <row r="292" spans="1:10" hidden="1" x14ac:dyDescent="0.2">
      <c r="A292" s="292"/>
      <c r="B292" s="292"/>
      <c r="C292" s="292"/>
      <c r="F292" s="324"/>
      <c r="G292" s="324"/>
      <c r="H292" s="324"/>
      <c r="I292" s="328"/>
      <c r="J292" s="292"/>
    </row>
    <row r="293" spans="1:10" hidden="1" x14ac:dyDescent="0.2">
      <c r="A293" s="292"/>
      <c r="B293" s="292"/>
      <c r="C293" s="292"/>
      <c r="F293" s="324"/>
      <c r="G293" s="324"/>
      <c r="H293" s="324"/>
      <c r="I293" s="328"/>
      <c r="J293" s="292"/>
    </row>
    <row r="294" spans="1:10" hidden="1" x14ac:dyDescent="0.2">
      <c r="A294" s="292"/>
      <c r="B294" s="292"/>
      <c r="C294" s="292"/>
      <c r="F294" s="324"/>
      <c r="G294" s="324"/>
      <c r="H294" s="324"/>
      <c r="I294" s="328"/>
      <c r="J294" s="292"/>
    </row>
    <row r="295" spans="1:10" hidden="1" x14ac:dyDescent="0.2">
      <c r="A295" s="292"/>
      <c r="B295" s="292"/>
      <c r="C295" s="292"/>
      <c r="F295" s="324"/>
      <c r="G295" s="324"/>
      <c r="H295" s="324"/>
      <c r="I295" s="328"/>
      <c r="J295" s="292"/>
    </row>
    <row r="296" spans="1:10" hidden="1" x14ac:dyDescent="0.2">
      <c r="A296" s="292"/>
      <c r="B296" s="292"/>
      <c r="C296" s="292"/>
      <c r="F296" s="324"/>
      <c r="G296" s="324"/>
      <c r="H296" s="324"/>
      <c r="I296" s="328"/>
      <c r="J296" s="292"/>
    </row>
    <row r="297" spans="1:10" hidden="1" x14ac:dyDescent="0.2">
      <c r="A297" s="292"/>
      <c r="B297" s="292"/>
      <c r="C297" s="292"/>
      <c r="F297" s="324"/>
      <c r="G297" s="324"/>
      <c r="H297" s="324"/>
      <c r="I297" s="328"/>
      <c r="J297" s="292"/>
    </row>
    <row r="298" spans="1:10" hidden="1" x14ac:dyDescent="0.2">
      <c r="A298" s="292"/>
      <c r="B298" s="292"/>
      <c r="C298" s="292"/>
      <c r="F298" s="324"/>
      <c r="G298" s="324"/>
      <c r="H298" s="324"/>
      <c r="I298" s="328"/>
      <c r="J298" s="292"/>
    </row>
    <row r="299" spans="1:10" x14ac:dyDescent="0.2">
      <c r="A299" s="292"/>
      <c r="B299" s="292"/>
      <c r="C299" s="292"/>
      <c r="D299" s="292"/>
      <c r="E299" s="292"/>
      <c r="F299" s="292"/>
      <c r="G299" s="292"/>
      <c r="H299" s="292"/>
      <c r="I299" s="329">
        <f>SUM(I41:I298)</f>
        <v>8710.7999999999993</v>
      </c>
      <c r="J299" s="292"/>
    </row>
    <row r="300" spans="1:10" x14ac:dyDescent="0.2">
      <c r="A300" s="292"/>
      <c r="B300" s="292" t="s">
        <v>323</v>
      </c>
      <c r="C300" s="292"/>
      <c r="D300" s="292"/>
      <c r="E300" s="292"/>
      <c r="F300" s="292"/>
      <c r="G300" s="292"/>
      <c r="H300" s="292"/>
      <c r="I300" s="292"/>
      <c r="J300" s="292"/>
    </row>
    <row r="301" spans="1:10" x14ac:dyDescent="0.2">
      <c r="A301" s="292"/>
      <c r="B301" s="292" t="s">
        <v>320</v>
      </c>
      <c r="C301" s="306"/>
      <c r="D301" s="292"/>
      <c r="E301" s="292"/>
      <c r="F301" s="292"/>
      <c r="G301" s="292"/>
      <c r="H301" s="292"/>
      <c r="I301" s="292"/>
      <c r="J301" s="292"/>
    </row>
    <row r="302" spans="1:10" x14ac:dyDescent="0.2">
      <c r="A302" s="292"/>
      <c r="B302" s="292" t="s">
        <v>321</v>
      </c>
      <c r="C302" s="306" t="s">
        <v>410</v>
      </c>
      <c r="D302" s="292"/>
      <c r="E302" s="292"/>
      <c r="F302" s="292"/>
      <c r="G302" s="292"/>
      <c r="H302" s="292"/>
      <c r="I302" s="292"/>
      <c r="J302" s="292"/>
    </row>
    <row r="303" spans="1:10" x14ac:dyDescent="0.2">
      <c r="A303" s="292"/>
      <c r="B303" s="292" t="s">
        <v>322</v>
      </c>
      <c r="C303" s="306"/>
      <c r="D303" s="292"/>
      <c r="E303" s="292"/>
      <c r="F303" s="292"/>
      <c r="G303" s="292"/>
      <c r="H303" s="292"/>
      <c r="I303" s="292"/>
      <c r="J303" s="292"/>
    </row>
    <row r="304" spans="1:10" x14ac:dyDescent="0.2">
      <c r="A304" s="292"/>
      <c r="B304" s="292" t="s">
        <v>324</v>
      </c>
      <c r="C304" s="292"/>
      <c r="D304" s="292"/>
      <c r="E304" s="292"/>
      <c r="F304" s="292"/>
      <c r="G304" s="292"/>
      <c r="H304" s="292"/>
      <c r="I304" s="292"/>
      <c r="J304" s="292"/>
    </row>
    <row r="305" spans="1:11" x14ac:dyDescent="0.2">
      <c r="A305" s="292"/>
      <c r="B305" s="292"/>
      <c r="C305" s="310" t="str">
        <f>+C27</f>
        <v>Año 2027</v>
      </c>
      <c r="D305" s="310" t="str">
        <f>+D27</f>
        <v>Año 2028</v>
      </c>
      <c r="E305" s="310" t="str">
        <f>+E27</f>
        <v>Año 2029</v>
      </c>
      <c r="F305" s="310" t="str">
        <f>+F27</f>
        <v>Año 2030</v>
      </c>
      <c r="G305" s="310" t="str">
        <f>+G27</f>
        <v>Año 2031</v>
      </c>
      <c r="H305" s="292"/>
      <c r="I305" s="292"/>
      <c r="J305" s="292"/>
    </row>
    <row r="306" spans="1:11" x14ac:dyDescent="0.2">
      <c r="A306" s="292"/>
      <c r="B306" s="292" t="s">
        <v>325</v>
      </c>
      <c r="C306" s="330"/>
      <c r="D306" s="331">
        <v>0.2</v>
      </c>
      <c r="E306" s="331">
        <v>0.25</v>
      </c>
      <c r="F306" s="331">
        <v>0.2</v>
      </c>
      <c r="G306" s="331">
        <v>0.2</v>
      </c>
      <c r="H306" s="292"/>
      <c r="I306" s="292"/>
      <c r="J306" s="292"/>
    </row>
    <row r="307" spans="1:11" x14ac:dyDescent="0.2">
      <c r="A307" s="292"/>
      <c r="B307" s="292"/>
      <c r="C307" s="292"/>
      <c r="D307" s="292"/>
      <c r="E307" s="292"/>
      <c r="F307" s="292"/>
      <c r="G307" s="292"/>
      <c r="H307" s="292"/>
      <c r="I307" s="292"/>
      <c r="J307" s="292"/>
    </row>
    <row r="308" spans="1:11" x14ac:dyDescent="0.2">
      <c r="A308" s="292"/>
      <c r="B308" s="292" t="s">
        <v>326</v>
      </c>
      <c r="C308" s="292"/>
      <c r="D308" s="292"/>
      <c r="E308" s="292"/>
      <c r="F308" s="292"/>
      <c r="G308" s="292"/>
      <c r="H308" s="292"/>
      <c r="I308" s="292"/>
      <c r="J308" s="292"/>
    </row>
    <row r="309" spans="1:11" x14ac:dyDescent="0.2">
      <c r="A309" s="292"/>
      <c r="B309" s="292" t="s">
        <v>320</v>
      </c>
      <c r="C309" s="306"/>
      <c r="D309" s="292"/>
      <c r="E309" s="292"/>
      <c r="F309" s="292"/>
      <c r="G309" s="292"/>
      <c r="H309" s="292"/>
      <c r="I309" s="292"/>
      <c r="J309" s="292"/>
    </row>
    <row r="310" spans="1:11" x14ac:dyDescent="0.2">
      <c r="A310" s="292"/>
      <c r="B310" s="292" t="s">
        <v>321</v>
      </c>
      <c r="C310" s="306" t="s">
        <v>421</v>
      </c>
      <c r="D310" s="292"/>
      <c r="E310" s="292"/>
      <c r="F310" s="292"/>
      <c r="G310" s="292"/>
      <c r="H310" s="292"/>
      <c r="I310" s="292"/>
      <c r="J310" s="292"/>
    </row>
    <row r="311" spans="1:11" x14ac:dyDescent="0.2">
      <c r="A311" s="292"/>
      <c r="B311" s="292" t="s">
        <v>322</v>
      </c>
      <c r="C311" s="306"/>
      <c r="D311" s="292"/>
      <c r="E311" s="292"/>
      <c r="F311" s="292"/>
      <c r="G311" s="292"/>
      <c r="H311" s="292"/>
      <c r="I311" s="292"/>
      <c r="J311" s="292"/>
    </row>
    <row r="312" spans="1:11" x14ac:dyDescent="0.2">
      <c r="A312" s="292"/>
      <c r="B312" s="292" t="s">
        <v>327</v>
      </c>
      <c r="C312" s="292"/>
      <c r="D312" s="292"/>
      <c r="E312" s="292"/>
      <c r="F312" s="292"/>
      <c r="G312" s="292"/>
      <c r="H312" s="292"/>
      <c r="I312" s="292"/>
      <c r="J312" s="292"/>
    </row>
    <row r="313" spans="1:11" x14ac:dyDescent="0.2">
      <c r="A313" s="292"/>
      <c r="B313" s="292"/>
      <c r="C313" s="310" t="str">
        <f>C27</f>
        <v>Año 2027</v>
      </c>
      <c r="D313" s="310" t="str">
        <f>D27</f>
        <v>Año 2028</v>
      </c>
      <c r="E313" s="310" t="str">
        <f>E27</f>
        <v>Año 2029</v>
      </c>
      <c r="F313" s="310" t="str">
        <f>F27</f>
        <v>Año 2030</v>
      </c>
      <c r="G313" s="310" t="str">
        <f>G27</f>
        <v>Año 2031</v>
      </c>
      <c r="H313" s="292"/>
      <c r="I313" s="292"/>
      <c r="J313" s="292"/>
    </row>
    <row r="314" spans="1:11" x14ac:dyDescent="0.2">
      <c r="A314" s="292"/>
      <c r="B314" s="292" t="s">
        <v>328</v>
      </c>
      <c r="C314" s="331"/>
      <c r="H314" s="292"/>
      <c r="I314" s="292"/>
      <c r="J314" s="292"/>
    </row>
    <row r="315" spans="1:11" x14ac:dyDescent="0.2">
      <c r="A315" s="292"/>
      <c r="B315" s="292"/>
      <c r="C315" s="292"/>
      <c r="D315" s="331">
        <f>+C28+5%</f>
        <v>0.11900000000000001</v>
      </c>
      <c r="E315" s="331">
        <f t="shared" ref="E315:G315" si="3">+D28+5%</f>
        <v>9.8000000000000004E-2</v>
      </c>
      <c r="F315" s="331">
        <f t="shared" si="3"/>
        <v>9.2999999999999999E-2</v>
      </c>
      <c r="G315" s="331">
        <f t="shared" si="3"/>
        <v>0.08</v>
      </c>
      <c r="H315" s="292"/>
      <c r="I315" s="292"/>
      <c r="J315" s="292"/>
    </row>
    <row r="316" spans="1:11" ht="16" thickBot="1" x14ac:dyDescent="0.25">
      <c r="A316" s="292"/>
      <c r="B316" s="292"/>
      <c r="C316" s="292"/>
      <c r="D316" s="292"/>
      <c r="E316" s="292"/>
      <c r="F316" s="292"/>
      <c r="G316" s="292"/>
      <c r="H316" s="292"/>
      <c r="I316" s="292"/>
      <c r="J316" s="292"/>
    </row>
    <row r="317" spans="1:11" x14ac:dyDescent="0.2">
      <c r="A317" s="292"/>
      <c r="B317" s="292" t="s">
        <v>424</v>
      </c>
      <c r="C317" s="292"/>
      <c r="D317" s="292"/>
      <c r="E317" s="292"/>
      <c r="F317" s="292"/>
      <c r="G317" s="292"/>
      <c r="I317" s="332" t="s">
        <v>455</v>
      </c>
    </row>
    <row r="318" spans="1:11" ht="16" thickBot="1" x14ac:dyDescent="0.25">
      <c r="A318" s="292"/>
      <c r="B318" s="292"/>
      <c r="C318" s="292"/>
      <c r="D318" s="292"/>
      <c r="E318" s="292"/>
      <c r="F318" s="292"/>
      <c r="G318" s="292"/>
      <c r="I318" s="333">
        <v>0.2</v>
      </c>
    </row>
    <row r="319" spans="1:11" ht="16" thickBot="1" x14ac:dyDescent="0.25">
      <c r="A319" s="292" t="s">
        <v>425</v>
      </c>
      <c r="B319" s="292" t="s">
        <v>445</v>
      </c>
      <c r="C319" s="292" t="s">
        <v>446</v>
      </c>
      <c r="D319" s="295" t="s">
        <v>440</v>
      </c>
      <c r="E319" s="310" t="str">
        <f>+E1&amp;C27</f>
        <v>Cantidad Año 2027</v>
      </c>
      <c r="F319" s="292" t="s">
        <v>454</v>
      </c>
      <c r="G319" s="310" t="str">
        <f>+F1&amp;C27</f>
        <v>Precio Año 2027</v>
      </c>
      <c r="H319" s="295" t="s">
        <v>443</v>
      </c>
      <c r="K319" s="334"/>
    </row>
    <row r="320" spans="1:11" ht="16" thickBot="1" x14ac:dyDescent="0.25">
      <c r="A320" s="292">
        <v>1</v>
      </c>
      <c r="B320" s="292" t="str">
        <f t="shared" ref="B320:B383" si="4">+E41</f>
        <v>Agendamiento citas</v>
      </c>
      <c r="C320" s="292"/>
      <c r="D320" s="292"/>
      <c r="E320" s="335">
        <f t="shared" ref="E320:E383" si="5">+I41</f>
        <v>4477.8</v>
      </c>
      <c r="F320" s="336">
        <v>190000</v>
      </c>
      <c r="G320" s="337">
        <f>+F320*$I$318</f>
        <v>38000</v>
      </c>
      <c r="H320" s="338">
        <f>+E320*G320</f>
        <v>170156400</v>
      </c>
      <c r="I320" s="300"/>
      <c r="K320" s="339"/>
    </row>
    <row r="321" spans="1:11" ht="16" thickBot="1" x14ac:dyDescent="0.25">
      <c r="A321" s="292">
        <v>2</v>
      </c>
      <c r="B321" s="292" t="str">
        <f t="shared" si="4"/>
        <v>Telemedicina</v>
      </c>
      <c r="C321" s="292"/>
      <c r="D321" s="292"/>
      <c r="E321" s="340">
        <f t="shared" si="5"/>
        <v>1224</v>
      </c>
      <c r="F321" s="336">
        <v>120000</v>
      </c>
      <c r="G321" s="341">
        <f t="shared" ref="G321:G384" si="6">+F321*$I$318</f>
        <v>24000</v>
      </c>
      <c r="H321" s="342">
        <f t="shared" ref="H321:H384" si="7">+E321*G321</f>
        <v>29376000</v>
      </c>
      <c r="I321" s="300"/>
      <c r="K321" s="339"/>
    </row>
    <row r="322" spans="1:11" ht="16" thickBot="1" x14ac:dyDescent="0.25">
      <c r="A322" s="292">
        <v>3</v>
      </c>
      <c r="B322" s="292" t="str">
        <f t="shared" si="4"/>
        <v>Laboratorios</v>
      </c>
      <c r="C322" s="292"/>
      <c r="D322" s="292"/>
      <c r="E322" s="340">
        <f t="shared" si="5"/>
        <v>918</v>
      </c>
      <c r="F322" s="336">
        <v>140000</v>
      </c>
      <c r="G322" s="341">
        <f t="shared" si="6"/>
        <v>28000</v>
      </c>
      <c r="H322" s="342">
        <f t="shared" si="7"/>
        <v>25704000</v>
      </c>
      <c r="I322" s="300"/>
      <c r="K322" s="339"/>
    </row>
    <row r="323" spans="1:11" ht="16" thickBot="1" x14ac:dyDescent="0.25">
      <c r="A323" s="292">
        <v>4</v>
      </c>
      <c r="B323" s="292" t="str">
        <f t="shared" si="4"/>
        <v>Imágenes</v>
      </c>
      <c r="C323" s="292"/>
      <c r="D323" s="292"/>
      <c r="E323" s="340">
        <f t="shared" si="5"/>
        <v>510</v>
      </c>
      <c r="F323" s="336">
        <v>280000</v>
      </c>
      <c r="G323" s="341">
        <f t="shared" si="6"/>
        <v>56000</v>
      </c>
      <c r="H323" s="342">
        <f t="shared" si="7"/>
        <v>28560000</v>
      </c>
      <c r="I323" s="300"/>
      <c r="K323" s="339"/>
    </row>
    <row r="324" spans="1:11" ht="16" thickBot="1" x14ac:dyDescent="0.25">
      <c r="A324" s="292">
        <v>5</v>
      </c>
      <c r="B324" s="292" t="str">
        <f t="shared" si="4"/>
        <v>Medicamentos</v>
      </c>
      <c r="C324" s="292"/>
      <c r="D324" s="292"/>
      <c r="E324" s="340">
        <f t="shared" si="5"/>
        <v>816</v>
      </c>
      <c r="F324" s="343">
        <v>108000</v>
      </c>
      <c r="G324" s="341">
        <f>+F324*$I$318</f>
        <v>21600</v>
      </c>
      <c r="H324" s="342">
        <f t="shared" si="7"/>
        <v>17625600</v>
      </c>
      <c r="I324" s="300"/>
      <c r="K324" s="339"/>
    </row>
    <row r="325" spans="1:11" ht="16" thickBot="1" x14ac:dyDescent="0.25">
      <c r="A325" s="292">
        <v>6</v>
      </c>
      <c r="B325" s="292" t="str">
        <f t="shared" si="4"/>
        <v>Salud ocupacional</v>
      </c>
      <c r="C325" s="292"/>
      <c r="D325" s="292"/>
      <c r="E325" s="340">
        <f t="shared" si="5"/>
        <v>306</v>
      </c>
      <c r="F325" s="336">
        <v>3500000</v>
      </c>
      <c r="G325" s="341">
        <f t="shared" si="6"/>
        <v>700000</v>
      </c>
      <c r="H325" s="342">
        <f t="shared" si="7"/>
        <v>214200000</v>
      </c>
      <c r="I325" s="300"/>
      <c r="K325" s="339"/>
    </row>
    <row r="326" spans="1:11" ht="16" thickBot="1" x14ac:dyDescent="0.25">
      <c r="A326" s="292">
        <v>7</v>
      </c>
      <c r="B326" s="292" t="str">
        <f t="shared" si="4"/>
        <v>Bienestar</v>
      </c>
      <c r="C326" s="292"/>
      <c r="D326" s="292"/>
      <c r="E326" s="340">
        <f t="shared" si="5"/>
        <v>255</v>
      </c>
      <c r="F326" s="336">
        <v>4500000</v>
      </c>
      <c r="G326" s="341">
        <f t="shared" si="6"/>
        <v>900000</v>
      </c>
      <c r="H326" s="342">
        <f t="shared" si="7"/>
        <v>229500000</v>
      </c>
      <c r="I326" s="300"/>
      <c r="K326" s="339"/>
    </row>
    <row r="327" spans="1:11" ht="16" thickBot="1" x14ac:dyDescent="0.25">
      <c r="A327" s="292">
        <v>8</v>
      </c>
      <c r="B327" s="292" t="str">
        <f t="shared" si="4"/>
        <v>Financiación</v>
      </c>
      <c r="C327" s="292"/>
      <c r="D327" s="292"/>
      <c r="E327" s="344">
        <f t="shared" si="5"/>
        <v>204</v>
      </c>
      <c r="F327" s="345">
        <v>4000000</v>
      </c>
      <c r="G327" s="346">
        <f t="shared" si="6"/>
        <v>800000</v>
      </c>
      <c r="H327" s="342">
        <f t="shared" si="7"/>
        <v>163200000</v>
      </c>
      <c r="I327" s="304"/>
      <c r="K327" s="339"/>
    </row>
    <row r="328" spans="1:11" hidden="1" x14ac:dyDescent="0.2">
      <c r="A328" s="292">
        <v>9</v>
      </c>
      <c r="B328" s="292">
        <f t="shared" si="4"/>
        <v>0</v>
      </c>
      <c r="C328" s="292"/>
      <c r="D328" s="292"/>
      <c r="E328" s="347">
        <f t="shared" si="5"/>
        <v>0</v>
      </c>
      <c r="F328" s="348"/>
      <c r="G328" s="349">
        <f t="shared" si="6"/>
        <v>0</v>
      </c>
      <c r="H328" s="350">
        <f t="shared" si="7"/>
        <v>0</v>
      </c>
      <c r="I328" s="300"/>
      <c r="K328" s="339"/>
    </row>
    <row r="329" spans="1:11" hidden="1" x14ac:dyDescent="0.2">
      <c r="A329" s="292">
        <v>10</v>
      </c>
      <c r="B329" s="292">
        <f t="shared" si="4"/>
        <v>0</v>
      </c>
      <c r="C329" s="292"/>
      <c r="D329" s="292"/>
      <c r="E329" s="351">
        <f t="shared" si="5"/>
        <v>0</v>
      </c>
      <c r="F329" s="348"/>
      <c r="G329" s="352">
        <f t="shared" si="6"/>
        <v>0</v>
      </c>
      <c r="H329" s="350">
        <f t="shared" si="7"/>
        <v>0</v>
      </c>
      <c r="I329" s="300"/>
      <c r="K329" s="339"/>
    </row>
    <row r="330" spans="1:11" hidden="1" x14ac:dyDescent="0.2">
      <c r="A330" s="292">
        <v>11</v>
      </c>
      <c r="B330" s="292">
        <f t="shared" si="4"/>
        <v>0</v>
      </c>
      <c r="C330" s="292"/>
      <c r="D330" s="292"/>
      <c r="E330" s="351">
        <f t="shared" si="5"/>
        <v>0</v>
      </c>
      <c r="F330" s="329"/>
      <c r="G330" s="352">
        <f t="shared" si="6"/>
        <v>0</v>
      </c>
      <c r="H330" s="350">
        <f t="shared" si="7"/>
        <v>0</v>
      </c>
      <c r="I330" s="300"/>
      <c r="K330" s="339"/>
    </row>
    <row r="331" spans="1:11" hidden="1" x14ac:dyDescent="0.2">
      <c r="A331" s="292">
        <v>12</v>
      </c>
      <c r="B331" s="292">
        <f t="shared" si="4"/>
        <v>0</v>
      </c>
      <c r="C331" s="292"/>
      <c r="D331" s="292"/>
      <c r="E331" s="351">
        <f t="shared" si="5"/>
        <v>0</v>
      </c>
      <c r="F331" s="329"/>
      <c r="G331" s="352">
        <f t="shared" si="6"/>
        <v>0</v>
      </c>
      <c r="H331" s="350">
        <f t="shared" si="7"/>
        <v>0</v>
      </c>
      <c r="I331" s="300"/>
    </row>
    <row r="332" spans="1:11" hidden="1" x14ac:dyDescent="0.2">
      <c r="A332" s="292">
        <v>13</v>
      </c>
      <c r="B332" s="292">
        <f t="shared" si="4"/>
        <v>0</v>
      </c>
      <c r="C332" s="292"/>
      <c r="D332" s="292"/>
      <c r="E332" s="351">
        <f t="shared" si="5"/>
        <v>0</v>
      </c>
      <c r="F332" s="348"/>
      <c r="G332" s="352">
        <f t="shared" si="6"/>
        <v>0</v>
      </c>
      <c r="H332" s="350">
        <f t="shared" si="7"/>
        <v>0</v>
      </c>
      <c r="I332" s="300"/>
      <c r="K332" s="339"/>
    </row>
    <row r="333" spans="1:11" hidden="1" x14ac:dyDescent="0.2">
      <c r="A333" s="292">
        <v>14</v>
      </c>
      <c r="B333" s="292">
        <f t="shared" si="4"/>
        <v>0</v>
      </c>
      <c r="C333" s="292"/>
      <c r="D333" s="292"/>
      <c r="E333" s="351">
        <f t="shared" si="5"/>
        <v>0</v>
      </c>
      <c r="F333" s="329"/>
      <c r="G333" s="352">
        <f t="shared" si="6"/>
        <v>0</v>
      </c>
      <c r="H333" s="350">
        <f t="shared" si="7"/>
        <v>0</v>
      </c>
      <c r="I333" s="300"/>
      <c r="K333" s="339"/>
    </row>
    <row r="334" spans="1:11" hidden="1" x14ac:dyDescent="0.2">
      <c r="A334" s="292">
        <v>15</v>
      </c>
      <c r="B334" s="292">
        <f t="shared" si="4"/>
        <v>0</v>
      </c>
      <c r="C334" s="292"/>
      <c r="D334" s="292"/>
      <c r="E334" s="351">
        <f t="shared" si="5"/>
        <v>0</v>
      </c>
      <c r="F334" s="329"/>
      <c r="G334" s="352">
        <f t="shared" si="6"/>
        <v>0</v>
      </c>
      <c r="H334" s="350">
        <f t="shared" si="7"/>
        <v>0</v>
      </c>
      <c r="I334" s="300"/>
      <c r="K334" s="339"/>
    </row>
    <row r="335" spans="1:11" hidden="1" x14ac:dyDescent="0.2">
      <c r="A335" s="292">
        <v>16</v>
      </c>
      <c r="B335" s="292">
        <f t="shared" si="4"/>
        <v>0</v>
      </c>
      <c r="C335" s="292"/>
      <c r="D335" s="292"/>
      <c r="E335" s="351">
        <f t="shared" si="5"/>
        <v>0</v>
      </c>
      <c r="F335" s="348"/>
      <c r="G335" s="352">
        <f t="shared" si="6"/>
        <v>0</v>
      </c>
      <c r="H335" s="350">
        <f t="shared" si="7"/>
        <v>0</v>
      </c>
      <c r="I335" s="300"/>
      <c r="K335" s="339"/>
    </row>
    <row r="336" spans="1:11" hidden="1" x14ac:dyDescent="0.2">
      <c r="A336" s="292">
        <v>17</v>
      </c>
      <c r="B336" s="292">
        <f t="shared" si="4"/>
        <v>0</v>
      </c>
      <c r="C336" s="292"/>
      <c r="D336" s="292"/>
      <c r="E336" s="351">
        <f t="shared" si="5"/>
        <v>0</v>
      </c>
      <c r="F336" s="329"/>
      <c r="G336" s="352">
        <f t="shared" si="6"/>
        <v>0</v>
      </c>
      <c r="H336" s="350">
        <f t="shared" si="7"/>
        <v>0</v>
      </c>
      <c r="I336" s="300"/>
      <c r="K336" s="339"/>
    </row>
    <row r="337" spans="1:11" hidden="1" x14ac:dyDescent="0.2">
      <c r="A337" s="292">
        <v>18</v>
      </c>
      <c r="B337" s="292">
        <f t="shared" si="4"/>
        <v>0</v>
      </c>
      <c r="C337" s="292"/>
      <c r="D337" s="292"/>
      <c r="E337" s="351">
        <f t="shared" si="5"/>
        <v>0</v>
      </c>
      <c r="F337" s="329"/>
      <c r="G337" s="352">
        <f t="shared" si="6"/>
        <v>0</v>
      </c>
      <c r="H337" s="350">
        <f t="shared" si="7"/>
        <v>0</v>
      </c>
      <c r="I337" s="300"/>
      <c r="J337" s="292"/>
      <c r="K337" s="339"/>
    </row>
    <row r="338" spans="1:11" hidden="1" x14ac:dyDescent="0.2">
      <c r="A338" s="292">
        <v>19</v>
      </c>
      <c r="B338" s="292">
        <f t="shared" si="4"/>
        <v>0</v>
      </c>
      <c r="C338" s="292"/>
      <c r="D338" s="292"/>
      <c r="E338" s="351">
        <f t="shared" si="5"/>
        <v>0</v>
      </c>
      <c r="F338" s="329"/>
      <c r="G338" s="352">
        <f t="shared" si="6"/>
        <v>0</v>
      </c>
      <c r="H338" s="350">
        <f t="shared" si="7"/>
        <v>0</v>
      </c>
      <c r="I338" s="300"/>
      <c r="J338" s="292"/>
      <c r="K338" s="339"/>
    </row>
    <row r="339" spans="1:11" hidden="1" x14ac:dyDescent="0.2">
      <c r="A339" s="292">
        <v>20</v>
      </c>
      <c r="B339" s="292">
        <f t="shared" si="4"/>
        <v>0</v>
      </c>
      <c r="C339" s="292"/>
      <c r="D339" s="292"/>
      <c r="E339" s="351">
        <f t="shared" si="5"/>
        <v>0</v>
      </c>
      <c r="F339" s="329"/>
      <c r="G339" s="352">
        <f t="shared" si="6"/>
        <v>0</v>
      </c>
      <c r="H339" s="350">
        <f t="shared" si="7"/>
        <v>0</v>
      </c>
      <c r="I339" s="300"/>
      <c r="J339" s="292"/>
      <c r="K339" s="339"/>
    </row>
    <row r="340" spans="1:11" hidden="1" x14ac:dyDescent="0.2">
      <c r="A340" s="292">
        <v>21</v>
      </c>
      <c r="B340" s="292">
        <f t="shared" si="4"/>
        <v>0</v>
      </c>
      <c r="C340" s="292"/>
      <c r="D340" s="292"/>
      <c r="E340" s="351">
        <f t="shared" si="5"/>
        <v>0</v>
      </c>
      <c r="F340" s="329"/>
      <c r="G340" s="352">
        <f t="shared" si="6"/>
        <v>0</v>
      </c>
      <c r="H340" s="350">
        <f t="shared" si="7"/>
        <v>0</v>
      </c>
      <c r="I340" s="300"/>
      <c r="J340" s="292"/>
      <c r="K340" s="339"/>
    </row>
    <row r="341" spans="1:11" hidden="1" x14ac:dyDescent="0.2">
      <c r="A341" s="292">
        <v>22</v>
      </c>
      <c r="B341" s="292">
        <f t="shared" si="4"/>
        <v>0</v>
      </c>
      <c r="C341" s="292"/>
      <c r="D341" s="292"/>
      <c r="E341" s="351">
        <f t="shared" si="5"/>
        <v>0</v>
      </c>
      <c r="F341" s="329"/>
      <c r="G341" s="352">
        <f t="shared" si="6"/>
        <v>0</v>
      </c>
      <c r="H341" s="350">
        <f t="shared" si="7"/>
        <v>0</v>
      </c>
      <c r="I341" s="300"/>
      <c r="J341" s="292"/>
      <c r="K341" s="339"/>
    </row>
    <row r="342" spans="1:11" hidden="1" x14ac:dyDescent="0.2">
      <c r="A342" s="292">
        <v>23</v>
      </c>
      <c r="B342" s="292">
        <f t="shared" si="4"/>
        <v>0</v>
      </c>
      <c r="C342" s="292"/>
      <c r="D342" s="292"/>
      <c r="E342" s="351">
        <f t="shared" si="5"/>
        <v>0</v>
      </c>
      <c r="F342" s="329"/>
      <c r="G342" s="352">
        <f t="shared" si="6"/>
        <v>0</v>
      </c>
      <c r="H342" s="350">
        <f t="shared" si="7"/>
        <v>0</v>
      </c>
      <c r="I342" s="300"/>
      <c r="J342" s="292"/>
      <c r="K342" s="339"/>
    </row>
    <row r="343" spans="1:11" hidden="1" x14ac:dyDescent="0.2">
      <c r="A343" s="292">
        <v>24</v>
      </c>
      <c r="B343" s="292">
        <f t="shared" si="4"/>
        <v>0</v>
      </c>
      <c r="C343" s="292"/>
      <c r="D343" s="292"/>
      <c r="E343" s="351">
        <f t="shared" si="5"/>
        <v>0</v>
      </c>
      <c r="F343" s="329"/>
      <c r="G343" s="352">
        <f t="shared" si="6"/>
        <v>0</v>
      </c>
      <c r="H343" s="350">
        <f t="shared" si="7"/>
        <v>0</v>
      </c>
      <c r="I343" s="300"/>
      <c r="J343" s="292"/>
      <c r="K343" s="339"/>
    </row>
    <row r="344" spans="1:11" hidden="1" x14ac:dyDescent="0.2">
      <c r="A344" s="292">
        <v>25</v>
      </c>
      <c r="B344" s="292">
        <f t="shared" si="4"/>
        <v>0</v>
      </c>
      <c r="C344" s="292"/>
      <c r="D344" s="292"/>
      <c r="E344" s="351">
        <f t="shared" si="5"/>
        <v>0</v>
      </c>
      <c r="F344" s="329"/>
      <c r="G344" s="352">
        <f t="shared" si="6"/>
        <v>0</v>
      </c>
      <c r="H344" s="350">
        <f t="shared" si="7"/>
        <v>0</v>
      </c>
      <c r="I344" s="300"/>
      <c r="J344" s="292"/>
      <c r="K344" s="339"/>
    </row>
    <row r="345" spans="1:11" hidden="1" x14ac:dyDescent="0.2">
      <c r="A345" s="292">
        <v>26</v>
      </c>
      <c r="B345" s="292">
        <f t="shared" si="4"/>
        <v>0</v>
      </c>
      <c r="C345" s="292"/>
      <c r="D345" s="292"/>
      <c r="E345" s="351">
        <f t="shared" si="5"/>
        <v>0</v>
      </c>
      <c r="F345" s="329"/>
      <c r="G345" s="352">
        <f t="shared" si="6"/>
        <v>0</v>
      </c>
      <c r="H345" s="350">
        <f t="shared" si="7"/>
        <v>0</v>
      </c>
      <c r="I345" s="300"/>
      <c r="J345" s="292"/>
      <c r="K345" s="339"/>
    </row>
    <row r="346" spans="1:11" hidden="1" x14ac:dyDescent="0.2">
      <c r="A346" s="292">
        <v>27</v>
      </c>
      <c r="B346" s="292">
        <f t="shared" si="4"/>
        <v>0</v>
      </c>
      <c r="C346" s="292"/>
      <c r="D346" s="292"/>
      <c r="E346" s="351">
        <f t="shared" si="5"/>
        <v>0</v>
      </c>
      <c r="F346" s="329"/>
      <c r="G346" s="352">
        <f t="shared" si="6"/>
        <v>0</v>
      </c>
      <c r="H346" s="350">
        <f t="shared" si="7"/>
        <v>0</v>
      </c>
      <c r="I346" s="300"/>
      <c r="J346" s="292"/>
      <c r="K346" s="339"/>
    </row>
    <row r="347" spans="1:11" hidden="1" x14ac:dyDescent="0.2">
      <c r="A347" s="292">
        <v>28</v>
      </c>
      <c r="B347" s="292">
        <f t="shared" si="4"/>
        <v>0</v>
      </c>
      <c r="C347" s="292"/>
      <c r="D347" s="292"/>
      <c r="E347" s="351">
        <f t="shared" si="5"/>
        <v>0</v>
      </c>
      <c r="F347" s="329"/>
      <c r="G347" s="352">
        <f t="shared" si="6"/>
        <v>0</v>
      </c>
      <c r="H347" s="350">
        <f t="shared" si="7"/>
        <v>0</v>
      </c>
      <c r="I347" s="300"/>
      <c r="J347" s="292"/>
      <c r="K347" s="339"/>
    </row>
    <row r="348" spans="1:11" hidden="1" x14ac:dyDescent="0.2">
      <c r="A348" s="292">
        <v>29</v>
      </c>
      <c r="B348" s="292">
        <f t="shared" si="4"/>
        <v>0</v>
      </c>
      <c r="C348" s="292"/>
      <c r="D348" s="292"/>
      <c r="E348" s="351">
        <f t="shared" si="5"/>
        <v>0</v>
      </c>
      <c r="F348" s="329"/>
      <c r="G348" s="352">
        <f t="shared" si="6"/>
        <v>0</v>
      </c>
      <c r="H348" s="350">
        <f t="shared" si="7"/>
        <v>0</v>
      </c>
      <c r="I348" s="300"/>
      <c r="J348" s="292"/>
      <c r="K348" s="339"/>
    </row>
    <row r="349" spans="1:11" hidden="1" x14ac:dyDescent="0.2">
      <c r="A349" s="292">
        <v>30</v>
      </c>
      <c r="B349" s="292">
        <f t="shared" si="4"/>
        <v>0</v>
      </c>
      <c r="C349" s="292"/>
      <c r="D349" s="292"/>
      <c r="E349" s="351">
        <f t="shared" si="5"/>
        <v>0</v>
      </c>
      <c r="F349" s="329"/>
      <c r="G349" s="352">
        <f t="shared" si="6"/>
        <v>0</v>
      </c>
      <c r="H349" s="350">
        <f t="shared" si="7"/>
        <v>0</v>
      </c>
      <c r="I349" s="300"/>
      <c r="J349" s="292"/>
      <c r="K349" s="339"/>
    </row>
    <row r="350" spans="1:11" hidden="1" x14ac:dyDescent="0.2">
      <c r="A350" s="292">
        <v>31</v>
      </c>
      <c r="B350" s="292">
        <f t="shared" si="4"/>
        <v>0</v>
      </c>
      <c r="C350" s="292"/>
      <c r="D350" s="292"/>
      <c r="E350" s="351">
        <f t="shared" si="5"/>
        <v>0</v>
      </c>
      <c r="F350" s="329"/>
      <c r="G350" s="352">
        <f t="shared" si="6"/>
        <v>0</v>
      </c>
      <c r="H350" s="350">
        <f t="shared" si="7"/>
        <v>0</v>
      </c>
      <c r="I350" s="300"/>
      <c r="J350" s="292"/>
      <c r="K350" s="339"/>
    </row>
    <row r="351" spans="1:11" hidden="1" x14ac:dyDescent="0.2">
      <c r="A351" s="292">
        <v>32</v>
      </c>
      <c r="B351" s="292">
        <f t="shared" si="4"/>
        <v>0</v>
      </c>
      <c r="C351" s="292"/>
      <c r="D351" s="292"/>
      <c r="E351" s="351">
        <f t="shared" si="5"/>
        <v>0</v>
      </c>
      <c r="F351" s="329"/>
      <c r="G351" s="352">
        <f t="shared" si="6"/>
        <v>0</v>
      </c>
      <c r="H351" s="350">
        <f t="shared" si="7"/>
        <v>0</v>
      </c>
      <c r="I351" s="300"/>
      <c r="J351" s="292"/>
      <c r="K351" s="339"/>
    </row>
    <row r="352" spans="1:11" hidden="1" x14ac:dyDescent="0.2">
      <c r="A352" s="292">
        <v>33</v>
      </c>
      <c r="B352" s="292">
        <f t="shared" si="4"/>
        <v>0</v>
      </c>
      <c r="C352" s="292"/>
      <c r="D352" s="292"/>
      <c r="E352" s="351">
        <f t="shared" si="5"/>
        <v>0</v>
      </c>
      <c r="F352" s="329"/>
      <c r="G352" s="352">
        <f t="shared" si="6"/>
        <v>0</v>
      </c>
      <c r="H352" s="350">
        <f t="shared" si="7"/>
        <v>0</v>
      </c>
      <c r="I352" s="300"/>
      <c r="J352" s="292"/>
      <c r="K352" s="339"/>
    </row>
    <row r="353" spans="1:11" hidden="1" x14ac:dyDescent="0.2">
      <c r="A353" s="292">
        <v>34</v>
      </c>
      <c r="B353" s="292">
        <f t="shared" si="4"/>
        <v>0</v>
      </c>
      <c r="C353" s="292"/>
      <c r="D353" s="292"/>
      <c r="E353" s="351">
        <f t="shared" si="5"/>
        <v>0</v>
      </c>
      <c r="F353" s="329"/>
      <c r="G353" s="352">
        <f t="shared" si="6"/>
        <v>0</v>
      </c>
      <c r="H353" s="350">
        <f t="shared" si="7"/>
        <v>0</v>
      </c>
      <c r="I353" s="300"/>
      <c r="J353" s="292"/>
      <c r="K353" s="339"/>
    </row>
    <row r="354" spans="1:11" hidden="1" x14ac:dyDescent="0.2">
      <c r="A354" s="292">
        <v>35</v>
      </c>
      <c r="B354" s="292">
        <f t="shared" si="4"/>
        <v>0</v>
      </c>
      <c r="C354" s="292"/>
      <c r="D354" s="292"/>
      <c r="E354" s="351">
        <f t="shared" si="5"/>
        <v>0</v>
      </c>
      <c r="F354" s="329"/>
      <c r="G354" s="352">
        <f t="shared" si="6"/>
        <v>0</v>
      </c>
      <c r="H354" s="350">
        <f t="shared" si="7"/>
        <v>0</v>
      </c>
      <c r="I354" s="300"/>
      <c r="J354" s="292"/>
      <c r="K354" s="339"/>
    </row>
    <row r="355" spans="1:11" hidden="1" x14ac:dyDescent="0.2">
      <c r="A355" s="292">
        <v>36</v>
      </c>
      <c r="B355" s="292">
        <f t="shared" si="4"/>
        <v>0</v>
      </c>
      <c r="C355" s="292"/>
      <c r="D355" s="292"/>
      <c r="E355" s="351">
        <f t="shared" si="5"/>
        <v>0</v>
      </c>
      <c r="F355" s="329"/>
      <c r="G355" s="352">
        <f>+F355*$I$318</f>
        <v>0</v>
      </c>
      <c r="H355" s="350">
        <f t="shared" si="7"/>
        <v>0</v>
      </c>
      <c r="I355" s="300"/>
      <c r="J355" s="292"/>
      <c r="K355" s="339"/>
    </row>
    <row r="356" spans="1:11" hidden="1" x14ac:dyDescent="0.2">
      <c r="A356" s="292">
        <v>37</v>
      </c>
      <c r="B356" s="292">
        <f t="shared" si="4"/>
        <v>0</v>
      </c>
      <c r="C356" s="292"/>
      <c r="D356" s="292"/>
      <c r="E356" s="351">
        <f t="shared" si="5"/>
        <v>0</v>
      </c>
      <c r="F356" s="329"/>
      <c r="G356" s="352">
        <f t="shared" si="6"/>
        <v>0</v>
      </c>
      <c r="H356" s="350">
        <f t="shared" si="7"/>
        <v>0</v>
      </c>
      <c r="I356" s="300"/>
      <c r="J356" s="292"/>
      <c r="K356" s="339"/>
    </row>
    <row r="357" spans="1:11" hidden="1" x14ac:dyDescent="0.2">
      <c r="A357" s="292">
        <v>38</v>
      </c>
      <c r="B357" s="292">
        <f t="shared" si="4"/>
        <v>0</v>
      </c>
      <c r="C357" s="292"/>
      <c r="D357" s="292"/>
      <c r="E357" s="351">
        <f t="shared" si="5"/>
        <v>0</v>
      </c>
      <c r="F357" s="329"/>
      <c r="G357" s="352">
        <f t="shared" si="6"/>
        <v>0</v>
      </c>
      <c r="H357" s="350">
        <f t="shared" si="7"/>
        <v>0</v>
      </c>
      <c r="I357" s="300"/>
      <c r="J357" s="292"/>
      <c r="K357" s="339"/>
    </row>
    <row r="358" spans="1:11" hidden="1" x14ac:dyDescent="0.2">
      <c r="A358" s="292">
        <v>39</v>
      </c>
      <c r="B358" s="292">
        <f t="shared" si="4"/>
        <v>0</v>
      </c>
      <c r="C358" s="292"/>
      <c r="D358" s="292"/>
      <c r="E358" s="351">
        <f t="shared" si="5"/>
        <v>0</v>
      </c>
      <c r="F358" s="329"/>
      <c r="G358" s="352">
        <f t="shared" si="6"/>
        <v>0</v>
      </c>
      <c r="H358" s="350">
        <f t="shared" si="7"/>
        <v>0</v>
      </c>
      <c r="I358" s="300"/>
      <c r="J358" s="292"/>
      <c r="K358" s="339"/>
    </row>
    <row r="359" spans="1:11" hidden="1" x14ac:dyDescent="0.2">
      <c r="A359" s="292">
        <v>40</v>
      </c>
      <c r="B359" s="292">
        <f t="shared" si="4"/>
        <v>0</v>
      </c>
      <c r="C359" s="292"/>
      <c r="D359" s="292"/>
      <c r="E359" s="351">
        <f t="shared" si="5"/>
        <v>0</v>
      </c>
      <c r="F359" s="329"/>
      <c r="G359" s="352">
        <f t="shared" si="6"/>
        <v>0</v>
      </c>
      <c r="H359" s="350">
        <f t="shared" si="7"/>
        <v>0</v>
      </c>
      <c r="I359" s="300"/>
      <c r="J359" s="292"/>
      <c r="K359" s="339"/>
    </row>
    <row r="360" spans="1:11" hidden="1" x14ac:dyDescent="0.2">
      <c r="A360" s="292">
        <v>41</v>
      </c>
      <c r="B360" s="292">
        <f t="shared" si="4"/>
        <v>0</v>
      </c>
      <c r="C360" s="292"/>
      <c r="D360" s="292"/>
      <c r="E360" s="351">
        <f t="shared" si="5"/>
        <v>0</v>
      </c>
      <c r="F360" s="329"/>
      <c r="G360" s="352">
        <f t="shared" si="6"/>
        <v>0</v>
      </c>
      <c r="H360" s="350">
        <f t="shared" si="7"/>
        <v>0</v>
      </c>
      <c r="I360" s="300"/>
      <c r="J360" s="292"/>
      <c r="K360" s="339"/>
    </row>
    <row r="361" spans="1:11" hidden="1" x14ac:dyDescent="0.2">
      <c r="A361" s="292">
        <v>42</v>
      </c>
      <c r="B361" s="292">
        <f t="shared" si="4"/>
        <v>0</v>
      </c>
      <c r="C361" s="292"/>
      <c r="D361" s="292"/>
      <c r="E361" s="351">
        <f t="shared" si="5"/>
        <v>0</v>
      </c>
      <c r="F361" s="329"/>
      <c r="G361" s="352">
        <f t="shared" si="6"/>
        <v>0</v>
      </c>
      <c r="H361" s="350">
        <f t="shared" si="7"/>
        <v>0</v>
      </c>
      <c r="I361" s="300"/>
      <c r="J361" s="292"/>
      <c r="K361" s="339"/>
    </row>
    <row r="362" spans="1:11" hidden="1" x14ac:dyDescent="0.2">
      <c r="A362" s="292">
        <v>43</v>
      </c>
      <c r="B362" s="292">
        <f t="shared" si="4"/>
        <v>0</v>
      </c>
      <c r="C362" s="292"/>
      <c r="D362" s="292"/>
      <c r="E362" s="351">
        <f t="shared" si="5"/>
        <v>0</v>
      </c>
      <c r="F362" s="329"/>
      <c r="G362" s="352">
        <f t="shared" si="6"/>
        <v>0</v>
      </c>
      <c r="H362" s="350">
        <f t="shared" si="7"/>
        <v>0</v>
      </c>
      <c r="I362" s="300"/>
      <c r="J362" s="292"/>
      <c r="K362" s="339"/>
    </row>
    <row r="363" spans="1:11" hidden="1" x14ac:dyDescent="0.2">
      <c r="A363" s="292">
        <v>44</v>
      </c>
      <c r="B363" s="292">
        <f t="shared" si="4"/>
        <v>0</v>
      </c>
      <c r="C363" s="292"/>
      <c r="D363" s="292"/>
      <c r="E363" s="351">
        <f t="shared" si="5"/>
        <v>0</v>
      </c>
      <c r="F363" s="292"/>
      <c r="G363" s="352">
        <f t="shared" si="6"/>
        <v>0</v>
      </c>
      <c r="H363" s="350">
        <f t="shared" si="7"/>
        <v>0</v>
      </c>
      <c r="I363" s="300"/>
      <c r="J363" s="292"/>
      <c r="K363" s="339"/>
    </row>
    <row r="364" spans="1:11" hidden="1" x14ac:dyDescent="0.2">
      <c r="A364" s="292">
        <v>45</v>
      </c>
      <c r="B364" s="292">
        <f t="shared" si="4"/>
        <v>0</v>
      </c>
      <c r="C364" s="292"/>
      <c r="D364" s="292"/>
      <c r="E364" s="351">
        <f t="shared" si="5"/>
        <v>0</v>
      </c>
      <c r="F364" s="292"/>
      <c r="G364" s="352">
        <f t="shared" si="6"/>
        <v>0</v>
      </c>
      <c r="H364" s="350">
        <f t="shared" si="7"/>
        <v>0</v>
      </c>
      <c r="I364" s="300"/>
      <c r="J364" s="292"/>
      <c r="K364" s="339"/>
    </row>
    <row r="365" spans="1:11" hidden="1" x14ac:dyDescent="0.2">
      <c r="A365" s="292">
        <v>46</v>
      </c>
      <c r="B365" s="292">
        <f t="shared" si="4"/>
        <v>0</v>
      </c>
      <c r="C365" s="292"/>
      <c r="D365" s="292"/>
      <c r="E365" s="351">
        <f t="shared" si="5"/>
        <v>0</v>
      </c>
      <c r="F365" s="292"/>
      <c r="G365" s="352">
        <f t="shared" si="6"/>
        <v>0</v>
      </c>
      <c r="H365" s="350">
        <f t="shared" si="7"/>
        <v>0</v>
      </c>
      <c r="I365" s="300"/>
      <c r="J365" s="292"/>
      <c r="K365" s="339"/>
    </row>
    <row r="366" spans="1:11" hidden="1" x14ac:dyDescent="0.2">
      <c r="A366" s="292">
        <v>47</v>
      </c>
      <c r="B366" s="292">
        <f t="shared" si="4"/>
        <v>0</v>
      </c>
      <c r="C366" s="292"/>
      <c r="D366" s="292"/>
      <c r="E366" s="351">
        <f t="shared" si="5"/>
        <v>0</v>
      </c>
      <c r="F366" s="292"/>
      <c r="G366" s="352">
        <f t="shared" si="6"/>
        <v>0</v>
      </c>
      <c r="H366" s="350">
        <f t="shared" si="7"/>
        <v>0</v>
      </c>
      <c r="I366" s="300"/>
      <c r="J366" s="292"/>
      <c r="K366" s="339"/>
    </row>
    <row r="367" spans="1:11" hidden="1" x14ac:dyDescent="0.2">
      <c r="A367" s="292">
        <v>48</v>
      </c>
      <c r="B367" s="292">
        <f t="shared" si="4"/>
        <v>0</v>
      </c>
      <c r="C367" s="292"/>
      <c r="D367" s="292"/>
      <c r="E367" s="351">
        <f t="shared" si="5"/>
        <v>0</v>
      </c>
      <c r="F367" s="292"/>
      <c r="G367" s="352">
        <f t="shared" si="6"/>
        <v>0</v>
      </c>
      <c r="H367" s="350">
        <f t="shared" si="7"/>
        <v>0</v>
      </c>
      <c r="I367" s="300"/>
      <c r="J367" s="292"/>
      <c r="K367" s="339"/>
    </row>
    <row r="368" spans="1:11" hidden="1" x14ac:dyDescent="0.2">
      <c r="A368" s="292">
        <v>49</v>
      </c>
      <c r="B368" s="292">
        <f t="shared" si="4"/>
        <v>0</v>
      </c>
      <c r="C368" s="292"/>
      <c r="D368" s="292"/>
      <c r="E368" s="351">
        <f t="shared" si="5"/>
        <v>0</v>
      </c>
      <c r="F368" s="292"/>
      <c r="G368" s="352">
        <f t="shared" si="6"/>
        <v>0</v>
      </c>
      <c r="H368" s="350">
        <f t="shared" si="7"/>
        <v>0</v>
      </c>
      <c r="I368" s="300"/>
      <c r="J368" s="292"/>
      <c r="K368" s="339"/>
    </row>
    <row r="369" spans="1:11" hidden="1" x14ac:dyDescent="0.2">
      <c r="A369" s="292">
        <v>50</v>
      </c>
      <c r="B369" s="292">
        <f t="shared" si="4"/>
        <v>0</v>
      </c>
      <c r="C369" s="292"/>
      <c r="D369" s="292"/>
      <c r="E369" s="351">
        <f t="shared" si="5"/>
        <v>0</v>
      </c>
      <c r="F369" s="292"/>
      <c r="G369" s="352">
        <f t="shared" si="6"/>
        <v>0</v>
      </c>
      <c r="H369" s="350">
        <f t="shared" si="7"/>
        <v>0</v>
      </c>
      <c r="I369" s="300"/>
      <c r="J369" s="292"/>
      <c r="K369" s="339"/>
    </row>
    <row r="370" spans="1:11" hidden="1" x14ac:dyDescent="0.2">
      <c r="A370" s="292">
        <v>51</v>
      </c>
      <c r="B370" s="292">
        <f t="shared" si="4"/>
        <v>0</v>
      </c>
      <c r="C370" s="292"/>
      <c r="D370" s="292"/>
      <c r="E370" s="351">
        <f t="shared" si="5"/>
        <v>0</v>
      </c>
      <c r="F370" s="292"/>
      <c r="G370" s="352">
        <f>+F370*$I$318</f>
        <v>0</v>
      </c>
      <c r="H370" s="350">
        <f t="shared" si="7"/>
        <v>0</v>
      </c>
      <c r="I370" s="300"/>
      <c r="J370" s="292"/>
      <c r="K370" s="339"/>
    </row>
    <row r="371" spans="1:11" hidden="1" x14ac:dyDescent="0.2">
      <c r="A371" s="292">
        <v>52</v>
      </c>
      <c r="B371" s="292">
        <f t="shared" si="4"/>
        <v>0</v>
      </c>
      <c r="C371" s="292"/>
      <c r="D371" s="292"/>
      <c r="E371" s="351">
        <f t="shared" si="5"/>
        <v>0</v>
      </c>
      <c r="F371" s="292"/>
      <c r="G371" s="352">
        <f t="shared" si="6"/>
        <v>0</v>
      </c>
      <c r="H371" s="350">
        <f t="shared" si="7"/>
        <v>0</v>
      </c>
      <c r="I371" s="300"/>
      <c r="J371" s="292"/>
      <c r="K371" s="339"/>
    </row>
    <row r="372" spans="1:11" hidden="1" x14ac:dyDescent="0.2">
      <c r="A372" s="292">
        <v>53</v>
      </c>
      <c r="B372" s="292">
        <f t="shared" si="4"/>
        <v>0</v>
      </c>
      <c r="C372" s="292"/>
      <c r="D372" s="292"/>
      <c r="E372" s="351">
        <f t="shared" si="5"/>
        <v>0</v>
      </c>
      <c r="F372" s="292"/>
      <c r="G372" s="352">
        <f t="shared" si="6"/>
        <v>0</v>
      </c>
      <c r="H372" s="350">
        <f t="shared" si="7"/>
        <v>0</v>
      </c>
      <c r="I372" s="300"/>
      <c r="J372" s="292"/>
      <c r="K372" s="339"/>
    </row>
    <row r="373" spans="1:11" hidden="1" x14ac:dyDescent="0.2">
      <c r="A373" s="292">
        <v>54</v>
      </c>
      <c r="B373" s="292">
        <f t="shared" si="4"/>
        <v>0</v>
      </c>
      <c r="C373" s="292"/>
      <c r="D373" s="292"/>
      <c r="E373" s="351">
        <f t="shared" si="5"/>
        <v>0</v>
      </c>
      <c r="F373" s="292"/>
      <c r="G373" s="352">
        <f t="shared" si="6"/>
        <v>0</v>
      </c>
      <c r="H373" s="350">
        <f t="shared" si="7"/>
        <v>0</v>
      </c>
      <c r="I373" s="300"/>
      <c r="J373" s="292"/>
      <c r="K373" s="339"/>
    </row>
    <row r="374" spans="1:11" hidden="1" x14ac:dyDescent="0.2">
      <c r="A374" s="292">
        <v>55</v>
      </c>
      <c r="B374" s="292">
        <f t="shared" si="4"/>
        <v>0</v>
      </c>
      <c r="C374" s="292"/>
      <c r="D374" s="292"/>
      <c r="E374" s="351">
        <f t="shared" si="5"/>
        <v>0</v>
      </c>
      <c r="F374" s="292"/>
      <c r="G374" s="352">
        <f t="shared" si="6"/>
        <v>0</v>
      </c>
      <c r="H374" s="350">
        <f t="shared" si="7"/>
        <v>0</v>
      </c>
      <c r="I374" s="300"/>
      <c r="J374" s="292"/>
      <c r="K374" s="339"/>
    </row>
    <row r="375" spans="1:11" hidden="1" x14ac:dyDescent="0.2">
      <c r="A375" s="292">
        <v>56</v>
      </c>
      <c r="B375" s="292">
        <f t="shared" si="4"/>
        <v>0</v>
      </c>
      <c r="C375" s="292"/>
      <c r="D375" s="292"/>
      <c r="E375" s="351">
        <f t="shared" si="5"/>
        <v>0</v>
      </c>
      <c r="F375" s="292"/>
      <c r="G375" s="352">
        <f t="shared" si="6"/>
        <v>0</v>
      </c>
      <c r="H375" s="350">
        <f t="shared" si="7"/>
        <v>0</v>
      </c>
      <c r="I375" s="300"/>
      <c r="J375" s="292"/>
      <c r="K375" s="339"/>
    </row>
    <row r="376" spans="1:11" hidden="1" x14ac:dyDescent="0.2">
      <c r="A376" s="292">
        <v>57</v>
      </c>
      <c r="B376" s="292">
        <f t="shared" si="4"/>
        <v>0</v>
      </c>
      <c r="C376" s="292"/>
      <c r="D376" s="292"/>
      <c r="E376" s="351">
        <f t="shared" si="5"/>
        <v>0</v>
      </c>
      <c r="F376" s="292"/>
      <c r="G376" s="352">
        <f t="shared" si="6"/>
        <v>0</v>
      </c>
      <c r="H376" s="350">
        <f t="shared" si="7"/>
        <v>0</v>
      </c>
      <c r="I376" s="300"/>
      <c r="J376" s="292"/>
      <c r="K376" s="339"/>
    </row>
    <row r="377" spans="1:11" hidden="1" x14ac:dyDescent="0.2">
      <c r="A377" s="292">
        <v>58</v>
      </c>
      <c r="B377" s="292">
        <f t="shared" si="4"/>
        <v>0</v>
      </c>
      <c r="C377" s="292"/>
      <c r="D377" s="292"/>
      <c r="E377" s="351">
        <f t="shared" si="5"/>
        <v>0</v>
      </c>
      <c r="F377" s="292"/>
      <c r="G377" s="352">
        <f t="shared" si="6"/>
        <v>0</v>
      </c>
      <c r="H377" s="350">
        <f t="shared" si="7"/>
        <v>0</v>
      </c>
      <c r="I377" s="300"/>
      <c r="J377" s="292"/>
      <c r="K377" s="339"/>
    </row>
    <row r="378" spans="1:11" hidden="1" x14ac:dyDescent="0.2">
      <c r="A378" s="292">
        <v>59</v>
      </c>
      <c r="B378" s="292">
        <f t="shared" si="4"/>
        <v>0</v>
      </c>
      <c r="C378" s="292"/>
      <c r="D378" s="292"/>
      <c r="E378" s="351">
        <f t="shared" si="5"/>
        <v>0</v>
      </c>
      <c r="F378" s="292"/>
      <c r="G378" s="352">
        <f t="shared" si="6"/>
        <v>0</v>
      </c>
      <c r="H378" s="350">
        <f t="shared" si="7"/>
        <v>0</v>
      </c>
      <c r="I378" s="300"/>
      <c r="J378" s="292"/>
      <c r="K378" s="339"/>
    </row>
    <row r="379" spans="1:11" hidden="1" x14ac:dyDescent="0.2">
      <c r="A379" s="292">
        <v>60</v>
      </c>
      <c r="B379" s="292">
        <f t="shared" si="4"/>
        <v>0</v>
      </c>
      <c r="C379" s="292"/>
      <c r="D379" s="292"/>
      <c r="E379" s="351">
        <f t="shared" si="5"/>
        <v>0</v>
      </c>
      <c r="F379" s="292"/>
      <c r="G379" s="352">
        <f t="shared" si="6"/>
        <v>0</v>
      </c>
      <c r="H379" s="350">
        <f t="shared" si="7"/>
        <v>0</v>
      </c>
      <c r="I379" s="300"/>
      <c r="J379" s="292"/>
      <c r="K379" s="339"/>
    </row>
    <row r="380" spans="1:11" hidden="1" x14ac:dyDescent="0.2">
      <c r="A380" s="292">
        <v>61</v>
      </c>
      <c r="B380" s="292">
        <f t="shared" si="4"/>
        <v>0</v>
      </c>
      <c r="C380" s="292"/>
      <c r="D380" s="292"/>
      <c r="E380" s="351">
        <f t="shared" si="5"/>
        <v>0</v>
      </c>
      <c r="F380" s="292"/>
      <c r="G380" s="352">
        <f t="shared" si="6"/>
        <v>0</v>
      </c>
      <c r="H380" s="350">
        <f t="shared" si="7"/>
        <v>0</v>
      </c>
      <c r="I380" s="300"/>
      <c r="J380" s="292"/>
      <c r="K380" s="339"/>
    </row>
    <row r="381" spans="1:11" hidden="1" x14ac:dyDescent="0.2">
      <c r="A381" s="292">
        <v>62</v>
      </c>
      <c r="B381" s="292">
        <f t="shared" si="4"/>
        <v>0</v>
      </c>
      <c r="C381" s="292"/>
      <c r="D381" s="292"/>
      <c r="E381" s="351">
        <f t="shared" si="5"/>
        <v>0</v>
      </c>
      <c r="F381" s="292"/>
      <c r="G381" s="352">
        <f t="shared" si="6"/>
        <v>0</v>
      </c>
      <c r="H381" s="350">
        <f t="shared" si="7"/>
        <v>0</v>
      </c>
      <c r="I381" s="300"/>
      <c r="J381" s="292"/>
      <c r="K381" s="339"/>
    </row>
    <row r="382" spans="1:11" hidden="1" x14ac:dyDescent="0.2">
      <c r="A382" s="292">
        <v>63</v>
      </c>
      <c r="B382" s="292">
        <f t="shared" si="4"/>
        <v>0</v>
      </c>
      <c r="C382" s="292"/>
      <c r="D382" s="292"/>
      <c r="E382" s="351">
        <f t="shared" si="5"/>
        <v>0</v>
      </c>
      <c r="F382" s="292"/>
      <c r="G382" s="352">
        <f t="shared" si="6"/>
        <v>0</v>
      </c>
      <c r="H382" s="350">
        <f t="shared" si="7"/>
        <v>0</v>
      </c>
      <c r="I382" s="300"/>
      <c r="J382" s="292"/>
      <c r="K382" s="339"/>
    </row>
    <row r="383" spans="1:11" hidden="1" x14ac:dyDescent="0.2">
      <c r="A383" s="292">
        <v>64</v>
      </c>
      <c r="B383" s="292">
        <f t="shared" si="4"/>
        <v>0</v>
      </c>
      <c r="C383" s="292"/>
      <c r="D383" s="292"/>
      <c r="E383" s="351">
        <f t="shared" si="5"/>
        <v>0</v>
      </c>
      <c r="F383" s="292"/>
      <c r="G383" s="352">
        <f t="shared" si="6"/>
        <v>0</v>
      </c>
      <c r="H383" s="350">
        <f t="shared" si="7"/>
        <v>0</v>
      </c>
      <c r="I383" s="300"/>
      <c r="J383" s="292"/>
      <c r="K383" s="339"/>
    </row>
    <row r="384" spans="1:11" hidden="1" x14ac:dyDescent="0.2">
      <c r="A384" s="292">
        <v>65</v>
      </c>
      <c r="B384" s="292">
        <f t="shared" ref="B384:B447" si="8">+E105</f>
        <v>0</v>
      </c>
      <c r="C384" s="292"/>
      <c r="D384" s="292"/>
      <c r="E384" s="351">
        <f t="shared" ref="E384:E447" si="9">+I105</f>
        <v>0</v>
      </c>
      <c r="F384" s="292"/>
      <c r="G384" s="352">
        <f t="shared" si="6"/>
        <v>0</v>
      </c>
      <c r="H384" s="350">
        <f t="shared" si="7"/>
        <v>0</v>
      </c>
      <c r="I384" s="300"/>
      <c r="J384" s="292"/>
      <c r="K384" s="339"/>
    </row>
    <row r="385" spans="1:11" hidden="1" x14ac:dyDescent="0.2">
      <c r="A385" s="292">
        <v>66</v>
      </c>
      <c r="B385" s="292">
        <f t="shared" si="8"/>
        <v>0</v>
      </c>
      <c r="C385" s="292"/>
      <c r="D385" s="292"/>
      <c r="E385" s="351">
        <f t="shared" si="9"/>
        <v>0</v>
      </c>
      <c r="F385" s="292"/>
      <c r="G385" s="352">
        <f t="shared" ref="G385:G387" si="10">+F385*$I$318</f>
        <v>0</v>
      </c>
      <c r="H385" s="350">
        <f t="shared" ref="H385:H448" si="11">+E385*G385</f>
        <v>0</v>
      </c>
      <c r="I385" s="300"/>
      <c r="J385" s="292"/>
      <c r="K385" s="339"/>
    </row>
    <row r="386" spans="1:11" hidden="1" x14ac:dyDescent="0.2">
      <c r="A386" s="292">
        <v>67</v>
      </c>
      <c r="B386" s="292">
        <f t="shared" si="8"/>
        <v>0</v>
      </c>
      <c r="C386" s="292"/>
      <c r="D386" s="292"/>
      <c r="E386" s="351">
        <f t="shared" si="9"/>
        <v>0</v>
      </c>
      <c r="F386" s="292"/>
      <c r="G386" s="352">
        <f t="shared" si="10"/>
        <v>0</v>
      </c>
      <c r="H386" s="350">
        <f t="shared" si="11"/>
        <v>0</v>
      </c>
      <c r="I386" s="300"/>
      <c r="J386" s="292"/>
      <c r="K386" s="339"/>
    </row>
    <row r="387" spans="1:11" hidden="1" x14ac:dyDescent="0.2">
      <c r="A387" s="292">
        <v>68</v>
      </c>
      <c r="B387" s="292">
        <f t="shared" si="8"/>
        <v>0</v>
      </c>
      <c r="C387" s="292"/>
      <c r="D387" s="292"/>
      <c r="E387" s="351">
        <f t="shared" si="9"/>
        <v>0</v>
      </c>
      <c r="F387" s="292"/>
      <c r="G387" s="352">
        <f t="shared" si="10"/>
        <v>0</v>
      </c>
      <c r="H387" s="350">
        <f t="shared" si="11"/>
        <v>0</v>
      </c>
      <c r="I387" s="300"/>
      <c r="J387" s="292"/>
      <c r="K387" s="339"/>
    </row>
    <row r="388" spans="1:11" hidden="1" x14ac:dyDescent="0.2">
      <c r="A388" s="292">
        <v>69</v>
      </c>
      <c r="B388" s="292">
        <f t="shared" si="8"/>
        <v>0</v>
      </c>
      <c r="C388" s="292"/>
      <c r="D388" s="292"/>
      <c r="E388" s="351">
        <f t="shared" si="9"/>
        <v>0</v>
      </c>
      <c r="F388" s="292"/>
      <c r="G388" s="352">
        <f>+F388*$I$318</f>
        <v>0</v>
      </c>
      <c r="H388" s="350">
        <f t="shared" si="11"/>
        <v>0</v>
      </c>
      <c r="I388" s="300"/>
      <c r="J388" s="292"/>
      <c r="K388" s="339"/>
    </row>
    <row r="389" spans="1:11" hidden="1" x14ac:dyDescent="0.2">
      <c r="A389" s="292">
        <v>70</v>
      </c>
      <c r="B389" s="292">
        <f t="shared" si="8"/>
        <v>0</v>
      </c>
      <c r="C389" s="292"/>
      <c r="D389" s="292"/>
      <c r="E389" s="351">
        <f t="shared" si="9"/>
        <v>0</v>
      </c>
      <c r="F389" s="292"/>
      <c r="G389" s="352">
        <f t="shared" ref="G389:G407" si="12">+F389*$I$318</f>
        <v>0</v>
      </c>
      <c r="H389" s="350">
        <f t="shared" si="11"/>
        <v>0</v>
      </c>
      <c r="I389" s="300"/>
      <c r="J389" s="292"/>
      <c r="K389" s="339"/>
    </row>
    <row r="390" spans="1:11" hidden="1" x14ac:dyDescent="0.2">
      <c r="A390" s="292">
        <v>71</v>
      </c>
      <c r="B390" s="292">
        <f t="shared" si="8"/>
        <v>0</v>
      </c>
      <c r="C390" s="292"/>
      <c r="D390" s="292"/>
      <c r="E390" s="351">
        <f t="shared" si="9"/>
        <v>0</v>
      </c>
      <c r="F390" s="292"/>
      <c r="G390" s="352">
        <f t="shared" si="12"/>
        <v>0</v>
      </c>
      <c r="H390" s="350">
        <f t="shared" si="11"/>
        <v>0</v>
      </c>
      <c r="I390" s="300"/>
      <c r="J390" s="292"/>
      <c r="K390" s="339"/>
    </row>
    <row r="391" spans="1:11" hidden="1" x14ac:dyDescent="0.2">
      <c r="A391" s="292">
        <v>72</v>
      </c>
      <c r="B391" s="292">
        <f t="shared" si="8"/>
        <v>0</v>
      </c>
      <c r="C391" s="292"/>
      <c r="D391" s="292"/>
      <c r="E391" s="351">
        <f t="shared" si="9"/>
        <v>0</v>
      </c>
      <c r="F391" s="292"/>
      <c r="G391" s="352">
        <f t="shared" si="12"/>
        <v>0</v>
      </c>
      <c r="H391" s="350">
        <f t="shared" si="11"/>
        <v>0</v>
      </c>
      <c r="I391" s="300"/>
      <c r="J391" s="292"/>
      <c r="K391" s="339"/>
    </row>
    <row r="392" spans="1:11" hidden="1" x14ac:dyDescent="0.2">
      <c r="A392" s="292">
        <v>73</v>
      </c>
      <c r="B392" s="292">
        <f t="shared" si="8"/>
        <v>0</v>
      </c>
      <c r="C392" s="292"/>
      <c r="D392" s="292"/>
      <c r="E392" s="351">
        <f t="shared" si="9"/>
        <v>0</v>
      </c>
      <c r="F392" s="292"/>
      <c r="G392" s="352">
        <f t="shared" si="12"/>
        <v>0</v>
      </c>
      <c r="H392" s="350">
        <f t="shared" si="11"/>
        <v>0</v>
      </c>
      <c r="I392" s="300"/>
      <c r="J392" s="292"/>
      <c r="K392" s="339"/>
    </row>
    <row r="393" spans="1:11" hidden="1" x14ac:dyDescent="0.2">
      <c r="A393" s="292">
        <v>74</v>
      </c>
      <c r="B393" s="292">
        <f t="shared" si="8"/>
        <v>0</v>
      </c>
      <c r="C393" s="292"/>
      <c r="D393" s="292"/>
      <c r="E393" s="351">
        <f t="shared" si="9"/>
        <v>0</v>
      </c>
      <c r="F393" s="292"/>
      <c r="G393" s="352">
        <f t="shared" si="12"/>
        <v>0</v>
      </c>
      <c r="H393" s="350">
        <f t="shared" si="11"/>
        <v>0</v>
      </c>
      <c r="I393" s="300"/>
      <c r="J393" s="292"/>
      <c r="K393" s="339"/>
    </row>
    <row r="394" spans="1:11" hidden="1" x14ac:dyDescent="0.2">
      <c r="A394" s="292">
        <v>75</v>
      </c>
      <c r="B394" s="292">
        <f t="shared" si="8"/>
        <v>0</v>
      </c>
      <c r="C394" s="292"/>
      <c r="D394" s="292"/>
      <c r="E394" s="351">
        <f t="shared" si="9"/>
        <v>0</v>
      </c>
      <c r="F394" s="292"/>
      <c r="G394" s="352">
        <f t="shared" si="12"/>
        <v>0</v>
      </c>
      <c r="H394" s="350">
        <f t="shared" si="11"/>
        <v>0</v>
      </c>
      <c r="I394" s="300"/>
      <c r="J394" s="292"/>
      <c r="K394" s="339"/>
    </row>
    <row r="395" spans="1:11" hidden="1" x14ac:dyDescent="0.2">
      <c r="A395" s="292">
        <v>76</v>
      </c>
      <c r="B395" s="292">
        <f t="shared" si="8"/>
        <v>0</v>
      </c>
      <c r="C395" s="292"/>
      <c r="D395" s="292"/>
      <c r="E395" s="351">
        <f t="shared" si="9"/>
        <v>0</v>
      </c>
      <c r="F395" s="292"/>
      <c r="G395" s="352">
        <f t="shared" si="12"/>
        <v>0</v>
      </c>
      <c r="H395" s="350">
        <f t="shared" si="11"/>
        <v>0</v>
      </c>
      <c r="I395" s="300"/>
      <c r="J395" s="292"/>
      <c r="K395" s="339"/>
    </row>
    <row r="396" spans="1:11" hidden="1" x14ac:dyDescent="0.2">
      <c r="A396" s="292">
        <v>77</v>
      </c>
      <c r="B396" s="292">
        <f t="shared" si="8"/>
        <v>0</v>
      </c>
      <c r="C396" s="292"/>
      <c r="D396" s="292"/>
      <c r="E396" s="351">
        <f t="shared" si="9"/>
        <v>0</v>
      </c>
      <c r="F396" s="292"/>
      <c r="G396" s="352">
        <f t="shared" si="12"/>
        <v>0</v>
      </c>
      <c r="H396" s="350">
        <f t="shared" si="11"/>
        <v>0</v>
      </c>
      <c r="I396" s="300"/>
      <c r="J396" s="292"/>
      <c r="K396" s="339"/>
    </row>
    <row r="397" spans="1:11" hidden="1" x14ac:dyDescent="0.2">
      <c r="A397" s="292">
        <v>78</v>
      </c>
      <c r="B397" s="292">
        <f t="shared" si="8"/>
        <v>0</v>
      </c>
      <c r="C397" s="292"/>
      <c r="D397" s="292"/>
      <c r="E397" s="351">
        <f t="shared" si="9"/>
        <v>0</v>
      </c>
      <c r="F397" s="292"/>
      <c r="G397" s="352">
        <f t="shared" si="12"/>
        <v>0</v>
      </c>
      <c r="H397" s="350">
        <f t="shared" si="11"/>
        <v>0</v>
      </c>
      <c r="I397" s="300"/>
      <c r="J397" s="292"/>
      <c r="K397" s="339"/>
    </row>
    <row r="398" spans="1:11" hidden="1" x14ac:dyDescent="0.2">
      <c r="A398" s="292">
        <v>79</v>
      </c>
      <c r="B398" s="292">
        <f t="shared" si="8"/>
        <v>0</v>
      </c>
      <c r="C398" s="292"/>
      <c r="D398" s="292"/>
      <c r="E398" s="351">
        <f t="shared" si="9"/>
        <v>0</v>
      </c>
      <c r="F398" s="292"/>
      <c r="G398" s="352">
        <f t="shared" si="12"/>
        <v>0</v>
      </c>
      <c r="H398" s="350">
        <f t="shared" si="11"/>
        <v>0</v>
      </c>
      <c r="I398" s="300"/>
      <c r="J398" s="292"/>
      <c r="K398" s="339"/>
    </row>
    <row r="399" spans="1:11" hidden="1" x14ac:dyDescent="0.2">
      <c r="A399" s="292">
        <v>80</v>
      </c>
      <c r="B399" s="292">
        <f t="shared" si="8"/>
        <v>0</v>
      </c>
      <c r="C399" s="292"/>
      <c r="D399" s="292"/>
      <c r="E399" s="351">
        <f t="shared" si="9"/>
        <v>0</v>
      </c>
      <c r="F399" s="292"/>
      <c r="G399" s="352">
        <f t="shared" si="12"/>
        <v>0</v>
      </c>
      <c r="H399" s="350">
        <f t="shared" si="11"/>
        <v>0</v>
      </c>
      <c r="I399" s="300"/>
      <c r="J399" s="292"/>
      <c r="K399" s="339"/>
    </row>
    <row r="400" spans="1:11" hidden="1" x14ac:dyDescent="0.2">
      <c r="A400" s="292">
        <v>81</v>
      </c>
      <c r="B400" s="292">
        <f t="shared" si="8"/>
        <v>0</v>
      </c>
      <c r="C400" s="292"/>
      <c r="D400" s="292"/>
      <c r="E400" s="351">
        <f t="shared" si="9"/>
        <v>0</v>
      </c>
      <c r="F400" s="292"/>
      <c r="G400" s="352">
        <f t="shared" si="12"/>
        <v>0</v>
      </c>
      <c r="H400" s="350">
        <f t="shared" si="11"/>
        <v>0</v>
      </c>
      <c r="I400" s="300"/>
      <c r="J400" s="292"/>
      <c r="K400" s="339"/>
    </row>
    <row r="401" spans="1:11" hidden="1" x14ac:dyDescent="0.2">
      <c r="A401" s="292">
        <v>82</v>
      </c>
      <c r="B401" s="292">
        <f t="shared" si="8"/>
        <v>0</v>
      </c>
      <c r="C401" s="292"/>
      <c r="D401" s="292"/>
      <c r="E401" s="351">
        <f t="shared" si="9"/>
        <v>0</v>
      </c>
      <c r="F401" s="292"/>
      <c r="G401" s="352">
        <f t="shared" si="12"/>
        <v>0</v>
      </c>
      <c r="H401" s="350">
        <f t="shared" si="11"/>
        <v>0</v>
      </c>
      <c r="I401" s="300"/>
      <c r="J401" s="292"/>
      <c r="K401" s="339"/>
    </row>
    <row r="402" spans="1:11" hidden="1" x14ac:dyDescent="0.2">
      <c r="A402" s="292">
        <v>83</v>
      </c>
      <c r="B402" s="292">
        <f t="shared" si="8"/>
        <v>0</v>
      </c>
      <c r="C402" s="292"/>
      <c r="D402" s="292"/>
      <c r="E402" s="351">
        <f t="shared" si="9"/>
        <v>0</v>
      </c>
      <c r="F402" s="292"/>
      <c r="G402" s="352">
        <f t="shared" si="12"/>
        <v>0</v>
      </c>
      <c r="H402" s="350">
        <f t="shared" si="11"/>
        <v>0</v>
      </c>
      <c r="I402" s="300"/>
      <c r="J402" s="292"/>
      <c r="K402" s="339"/>
    </row>
    <row r="403" spans="1:11" hidden="1" x14ac:dyDescent="0.2">
      <c r="A403" s="292">
        <v>84</v>
      </c>
      <c r="B403" s="292">
        <f t="shared" si="8"/>
        <v>0</v>
      </c>
      <c r="C403" s="292"/>
      <c r="D403" s="292"/>
      <c r="E403" s="351">
        <f t="shared" si="9"/>
        <v>0</v>
      </c>
      <c r="F403" s="292"/>
      <c r="G403" s="352">
        <f t="shared" si="12"/>
        <v>0</v>
      </c>
      <c r="H403" s="350">
        <f t="shared" si="11"/>
        <v>0</v>
      </c>
      <c r="I403" s="300"/>
      <c r="J403" s="292"/>
      <c r="K403" s="339"/>
    </row>
    <row r="404" spans="1:11" hidden="1" x14ac:dyDescent="0.2">
      <c r="A404" s="292">
        <v>85</v>
      </c>
      <c r="B404" s="292">
        <f t="shared" si="8"/>
        <v>0</v>
      </c>
      <c r="C404" s="292"/>
      <c r="D404" s="292"/>
      <c r="E404" s="351">
        <f t="shared" si="9"/>
        <v>0</v>
      </c>
      <c r="F404" s="292"/>
      <c r="G404" s="352">
        <f t="shared" si="12"/>
        <v>0</v>
      </c>
      <c r="H404" s="350">
        <f t="shared" si="11"/>
        <v>0</v>
      </c>
      <c r="I404" s="300"/>
      <c r="J404" s="292"/>
      <c r="K404" s="339"/>
    </row>
    <row r="405" spans="1:11" hidden="1" x14ac:dyDescent="0.2">
      <c r="A405" s="292">
        <v>86</v>
      </c>
      <c r="B405" s="292">
        <f t="shared" si="8"/>
        <v>0</v>
      </c>
      <c r="C405" s="292"/>
      <c r="D405" s="292"/>
      <c r="E405" s="351">
        <f t="shared" si="9"/>
        <v>0</v>
      </c>
      <c r="F405" s="292"/>
      <c r="G405" s="352">
        <f t="shared" si="12"/>
        <v>0</v>
      </c>
      <c r="H405" s="350">
        <f t="shared" si="11"/>
        <v>0</v>
      </c>
      <c r="I405" s="300"/>
      <c r="J405" s="292"/>
      <c r="K405" s="339"/>
    </row>
    <row r="406" spans="1:11" hidden="1" x14ac:dyDescent="0.2">
      <c r="A406" s="292">
        <v>87</v>
      </c>
      <c r="B406" s="292">
        <f t="shared" si="8"/>
        <v>0</v>
      </c>
      <c r="C406" s="292"/>
      <c r="D406" s="292"/>
      <c r="E406" s="351">
        <f t="shared" si="9"/>
        <v>0</v>
      </c>
      <c r="F406" s="292"/>
      <c r="G406" s="352">
        <f t="shared" si="12"/>
        <v>0</v>
      </c>
      <c r="H406" s="350">
        <f t="shared" si="11"/>
        <v>0</v>
      </c>
      <c r="I406" s="300"/>
      <c r="J406" s="292"/>
      <c r="K406" s="339"/>
    </row>
    <row r="407" spans="1:11" hidden="1" x14ac:dyDescent="0.2">
      <c r="A407" s="292">
        <v>88</v>
      </c>
      <c r="B407" s="292">
        <f t="shared" si="8"/>
        <v>0</v>
      </c>
      <c r="C407" s="292"/>
      <c r="D407" s="292"/>
      <c r="E407" s="351">
        <f t="shared" si="9"/>
        <v>0</v>
      </c>
      <c r="F407" s="292"/>
      <c r="G407" s="352">
        <f t="shared" si="12"/>
        <v>0</v>
      </c>
      <c r="H407" s="350">
        <f t="shared" si="11"/>
        <v>0</v>
      </c>
      <c r="I407" s="300"/>
      <c r="J407" s="292"/>
      <c r="K407" s="339"/>
    </row>
    <row r="408" spans="1:11" hidden="1" x14ac:dyDescent="0.2">
      <c r="A408" s="292">
        <v>89</v>
      </c>
      <c r="B408" s="292">
        <f t="shared" si="8"/>
        <v>0</v>
      </c>
      <c r="C408" s="292"/>
      <c r="D408" s="292"/>
      <c r="E408" s="351">
        <f t="shared" si="9"/>
        <v>0</v>
      </c>
      <c r="F408" s="292"/>
      <c r="G408" s="352">
        <f>+F408*$I$318</f>
        <v>0</v>
      </c>
      <c r="H408" s="350">
        <f t="shared" si="11"/>
        <v>0</v>
      </c>
      <c r="I408" s="300"/>
      <c r="J408" s="292"/>
      <c r="K408" s="339"/>
    </row>
    <row r="409" spans="1:11" hidden="1" x14ac:dyDescent="0.2">
      <c r="A409" s="292">
        <v>90</v>
      </c>
      <c r="B409" s="292">
        <f t="shared" si="8"/>
        <v>0</v>
      </c>
      <c r="C409" s="292"/>
      <c r="D409" s="292"/>
      <c r="E409" s="351">
        <f t="shared" si="9"/>
        <v>0</v>
      </c>
      <c r="F409" s="292"/>
      <c r="G409" s="352">
        <f t="shared" ref="G409:G427" si="13">+F409*$I$318</f>
        <v>0</v>
      </c>
      <c r="H409" s="350">
        <f t="shared" si="11"/>
        <v>0</v>
      </c>
      <c r="I409" s="300"/>
      <c r="J409" s="292"/>
      <c r="K409" s="339"/>
    </row>
    <row r="410" spans="1:11" hidden="1" x14ac:dyDescent="0.2">
      <c r="A410" s="292">
        <v>91</v>
      </c>
      <c r="B410" s="292">
        <f t="shared" si="8"/>
        <v>0</v>
      </c>
      <c r="C410" s="292"/>
      <c r="D410" s="292"/>
      <c r="E410" s="351">
        <f t="shared" si="9"/>
        <v>0</v>
      </c>
      <c r="F410" s="292"/>
      <c r="G410" s="352">
        <f t="shared" si="13"/>
        <v>0</v>
      </c>
      <c r="H410" s="350">
        <f t="shared" si="11"/>
        <v>0</v>
      </c>
      <c r="I410" s="300"/>
      <c r="J410" s="292"/>
      <c r="K410" s="339"/>
    </row>
    <row r="411" spans="1:11" hidden="1" x14ac:dyDescent="0.2">
      <c r="A411" s="292">
        <v>92</v>
      </c>
      <c r="B411" s="292">
        <f t="shared" si="8"/>
        <v>0</v>
      </c>
      <c r="C411" s="292"/>
      <c r="D411" s="292"/>
      <c r="E411" s="351">
        <f t="shared" si="9"/>
        <v>0</v>
      </c>
      <c r="F411" s="292"/>
      <c r="G411" s="352">
        <f t="shared" si="13"/>
        <v>0</v>
      </c>
      <c r="H411" s="350">
        <f t="shared" si="11"/>
        <v>0</v>
      </c>
      <c r="I411" s="300"/>
      <c r="J411" s="292"/>
      <c r="K411" s="339"/>
    </row>
    <row r="412" spans="1:11" hidden="1" x14ac:dyDescent="0.2">
      <c r="A412" s="292">
        <v>93</v>
      </c>
      <c r="B412" s="292">
        <f t="shared" si="8"/>
        <v>0</v>
      </c>
      <c r="C412" s="292"/>
      <c r="D412" s="292"/>
      <c r="E412" s="351">
        <f t="shared" si="9"/>
        <v>0</v>
      </c>
      <c r="F412" s="292"/>
      <c r="G412" s="352">
        <f t="shared" si="13"/>
        <v>0</v>
      </c>
      <c r="H412" s="350">
        <f t="shared" si="11"/>
        <v>0</v>
      </c>
      <c r="I412" s="300"/>
      <c r="J412" s="292"/>
      <c r="K412" s="339"/>
    </row>
    <row r="413" spans="1:11" hidden="1" x14ac:dyDescent="0.2">
      <c r="A413" s="292">
        <v>94</v>
      </c>
      <c r="B413" s="292">
        <f t="shared" si="8"/>
        <v>0</v>
      </c>
      <c r="C413" s="292"/>
      <c r="D413" s="292"/>
      <c r="E413" s="351">
        <f t="shared" si="9"/>
        <v>0</v>
      </c>
      <c r="F413" s="292"/>
      <c r="G413" s="352">
        <f t="shared" si="13"/>
        <v>0</v>
      </c>
      <c r="H413" s="350">
        <f t="shared" si="11"/>
        <v>0</v>
      </c>
      <c r="I413" s="300"/>
      <c r="J413" s="292"/>
      <c r="K413" s="339"/>
    </row>
    <row r="414" spans="1:11" hidden="1" x14ac:dyDescent="0.2">
      <c r="A414" s="292">
        <v>95</v>
      </c>
      <c r="B414" s="292">
        <f t="shared" si="8"/>
        <v>0</v>
      </c>
      <c r="C414" s="292"/>
      <c r="D414" s="292"/>
      <c r="E414" s="351">
        <f t="shared" si="9"/>
        <v>0</v>
      </c>
      <c r="F414" s="292"/>
      <c r="G414" s="352">
        <f t="shared" si="13"/>
        <v>0</v>
      </c>
      <c r="H414" s="350">
        <f t="shared" si="11"/>
        <v>0</v>
      </c>
      <c r="I414" s="300"/>
      <c r="J414" s="292"/>
      <c r="K414" s="339"/>
    </row>
    <row r="415" spans="1:11" hidden="1" x14ac:dyDescent="0.2">
      <c r="A415" s="292">
        <v>96</v>
      </c>
      <c r="B415" s="292">
        <f t="shared" si="8"/>
        <v>0</v>
      </c>
      <c r="C415" s="292"/>
      <c r="D415" s="292"/>
      <c r="E415" s="351">
        <f t="shared" si="9"/>
        <v>0</v>
      </c>
      <c r="F415" s="292"/>
      <c r="G415" s="352">
        <f t="shared" si="13"/>
        <v>0</v>
      </c>
      <c r="H415" s="350">
        <f t="shared" si="11"/>
        <v>0</v>
      </c>
      <c r="I415" s="300"/>
      <c r="J415" s="292"/>
      <c r="K415" s="339"/>
    </row>
    <row r="416" spans="1:11" hidden="1" x14ac:dyDescent="0.2">
      <c r="A416" s="292">
        <v>97</v>
      </c>
      <c r="B416" s="292">
        <f t="shared" si="8"/>
        <v>0</v>
      </c>
      <c r="C416" s="292"/>
      <c r="D416" s="292"/>
      <c r="E416" s="351">
        <f t="shared" si="9"/>
        <v>0</v>
      </c>
      <c r="F416" s="292"/>
      <c r="G416" s="352">
        <f t="shared" si="13"/>
        <v>0</v>
      </c>
      <c r="H416" s="350">
        <f t="shared" si="11"/>
        <v>0</v>
      </c>
      <c r="I416" s="300"/>
      <c r="J416" s="292"/>
      <c r="K416" s="339"/>
    </row>
    <row r="417" spans="1:11" hidden="1" x14ac:dyDescent="0.2">
      <c r="A417" s="292">
        <v>98</v>
      </c>
      <c r="B417" s="292">
        <f t="shared" si="8"/>
        <v>0</v>
      </c>
      <c r="C417" s="292"/>
      <c r="D417" s="292"/>
      <c r="E417" s="351">
        <f t="shared" si="9"/>
        <v>0</v>
      </c>
      <c r="F417" s="292"/>
      <c r="G417" s="352">
        <f t="shared" si="13"/>
        <v>0</v>
      </c>
      <c r="H417" s="350">
        <f t="shared" si="11"/>
        <v>0</v>
      </c>
      <c r="I417" s="300"/>
      <c r="J417" s="292"/>
      <c r="K417" s="339"/>
    </row>
    <row r="418" spans="1:11" hidden="1" x14ac:dyDescent="0.2">
      <c r="A418" s="292">
        <v>99</v>
      </c>
      <c r="B418" s="292">
        <f t="shared" si="8"/>
        <v>0</v>
      </c>
      <c r="C418" s="292"/>
      <c r="D418" s="292"/>
      <c r="E418" s="351">
        <f t="shared" si="9"/>
        <v>0</v>
      </c>
      <c r="F418" s="292"/>
      <c r="G418" s="352">
        <f t="shared" si="13"/>
        <v>0</v>
      </c>
      <c r="H418" s="350">
        <f t="shared" si="11"/>
        <v>0</v>
      </c>
      <c r="I418" s="300"/>
      <c r="J418" s="292"/>
      <c r="K418" s="339"/>
    </row>
    <row r="419" spans="1:11" hidden="1" x14ac:dyDescent="0.2">
      <c r="A419" s="292">
        <v>100</v>
      </c>
      <c r="B419" s="292">
        <f t="shared" si="8"/>
        <v>0</v>
      </c>
      <c r="C419" s="292"/>
      <c r="D419" s="292"/>
      <c r="E419" s="351">
        <f t="shared" si="9"/>
        <v>0</v>
      </c>
      <c r="F419" s="292"/>
      <c r="G419" s="352">
        <f t="shared" si="13"/>
        <v>0</v>
      </c>
      <c r="H419" s="350">
        <f t="shared" si="11"/>
        <v>0</v>
      </c>
      <c r="I419" s="300"/>
      <c r="J419" s="292"/>
      <c r="K419" s="339"/>
    </row>
    <row r="420" spans="1:11" hidden="1" x14ac:dyDescent="0.2">
      <c r="A420" s="292">
        <v>101</v>
      </c>
      <c r="B420" s="292">
        <f t="shared" si="8"/>
        <v>0</v>
      </c>
      <c r="C420" s="292"/>
      <c r="D420" s="292"/>
      <c r="E420" s="351">
        <f t="shared" si="9"/>
        <v>0</v>
      </c>
      <c r="F420" s="292"/>
      <c r="G420" s="352">
        <f t="shared" si="13"/>
        <v>0</v>
      </c>
      <c r="H420" s="350">
        <f t="shared" si="11"/>
        <v>0</v>
      </c>
      <c r="I420" s="300"/>
      <c r="J420" s="292"/>
      <c r="K420" s="339"/>
    </row>
    <row r="421" spans="1:11" hidden="1" x14ac:dyDescent="0.2">
      <c r="A421" s="292">
        <v>102</v>
      </c>
      <c r="B421" s="292">
        <f t="shared" si="8"/>
        <v>0</v>
      </c>
      <c r="C421" s="292"/>
      <c r="D421" s="292"/>
      <c r="E421" s="351">
        <f t="shared" si="9"/>
        <v>0</v>
      </c>
      <c r="F421" s="292"/>
      <c r="G421" s="352">
        <f t="shared" si="13"/>
        <v>0</v>
      </c>
      <c r="H421" s="350">
        <f t="shared" si="11"/>
        <v>0</v>
      </c>
      <c r="I421" s="300"/>
      <c r="J421" s="292"/>
      <c r="K421" s="339"/>
    </row>
    <row r="422" spans="1:11" hidden="1" x14ac:dyDescent="0.2">
      <c r="A422" s="292">
        <v>103</v>
      </c>
      <c r="B422" s="292">
        <f t="shared" si="8"/>
        <v>0</v>
      </c>
      <c r="C422" s="292"/>
      <c r="D422" s="292"/>
      <c r="E422" s="351">
        <f t="shared" si="9"/>
        <v>0</v>
      </c>
      <c r="F422" s="292"/>
      <c r="G422" s="352">
        <f t="shared" si="13"/>
        <v>0</v>
      </c>
      <c r="H422" s="350">
        <f t="shared" si="11"/>
        <v>0</v>
      </c>
      <c r="I422" s="300"/>
      <c r="J422" s="292"/>
      <c r="K422" s="339"/>
    </row>
    <row r="423" spans="1:11" hidden="1" x14ac:dyDescent="0.2">
      <c r="A423" s="292">
        <v>104</v>
      </c>
      <c r="B423" s="292">
        <f t="shared" si="8"/>
        <v>0</v>
      </c>
      <c r="C423" s="292"/>
      <c r="D423" s="292"/>
      <c r="E423" s="351">
        <f t="shared" si="9"/>
        <v>0</v>
      </c>
      <c r="F423" s="292"/>
      <c r="G423" s="352">
        <f t="shared" si="13"/>
        <v>0</v>
      </c>
      <c r="H423" s="350">
        <f t="shared" si="11"/>
        <v>0</v>
      </c>
      <c r="I423" s="300"/>
      <c r="J423" s="292"/>
      <c r="K423" s="339"/>
    </row>
    <row r="424" spans="1:11" hidden="1" x14ac:dyDescent="0.2">
      <c r="A424" s="292">
        <v>105</v>
      </c>
      <c r="B424" s="292">
        <f t="shared" si="8"/>
        <v>0</v>
      </c>
      <c r="C424" s="292"/>
      <c r="D424" s="292"/>
      <c r="E424" s="351">
        <f t="shared" si="9"/>
        <v>0</v>
      </c>
      <c r="F424" s="292"/>
      <c r="G424" s="352">
        <f t="shared" si="13"/>
        <v>0</v>
      </c>
      <c r="H424" s="350">
        <f t="shared" si="11"/>
        <v>0</v>
      </c>
      <c r="I424" s="300"/>
      <c r="J424" s="292"/>
      <c r="K424" s="339"/>
    </row>
    <row r="425" spans="1:11" hidden="1" x14ac:dyDescent="0.2">
      <c r="A425" s="292">
        <v>106</v>
      </c>
      <c r="B425" s="292">
        <f t="shared" si="8"/>
        <v>0</v>
      </c>
      <c r="C425" s="292"/>
      <c r="D425" s="292"/>
      <c r="E425" s="351">
        <f t="shared" si="9"/>
        <v>0</v>
      </c>
      <c r="F425" s="292"/>
      <c r="G425" s="352">
        <f t="shared" si="13"/>
        <v>0</v>
      </c>
      <c r="H425" s="350">
        <f t="shared" si="11"/>
        <v>0</v>
      </c>
      <c r="I425" s="300"/>
      <c r="J425" s="292"/>
      <c r="K425" s="339"/>
    </row>
    <row r="426" spans="1:11" hidden="1" x14ac:dyDescent="0.2">
      <c r="A426" s="292">
        <v>107</v>
      </c>
      <c r="B426" s="292">
        <f t="shared" si="8"/>
        <v>0</v>
      </c>
      <c r="C426" s="292"/>
      <c r="D426" s="292"/>
      <c r="E426" s="351">
        <f t="shared" si="9"/>
        <v>0</v>
      </c>
      <c r="F426" s="292"/>
      <c r="G426" s="352">
        <f t="shared" si="13"/>
        <v>0</v>
      </c>
      <c r="H426" s="350">
        <f t="shared" si="11"/>
        <v>0</v>
      </c>
      <c r="I426" s="300"/>
      <c r="J426" s="292"/>
      <c r="K426" s="339"/>
    </row>
    <row r="427" spans="1:11" hidden="1" x14ac:dyDescent="0.2">
      <c r="A427" s="292">
        <v>108</v>
      </c>
      <c r="B427" s="292">
        <f t="shared" si="8"/>
        <v>0</v>
      </c>
      <c r="C427" s="292"/>
      <c r="D427" s="292"/>
      <c r="E427" s="351">
        <f t="shared" si="9"/>
        <v>0</v>
      </c>
      <c r="F427" s="292"/>
      <c r="G427" s="352">
        <f t="shared" si="13"/>
        <v>0</v>
      </c>
      <c r="H427" s="350">
        <f t="shared" si="11"/>
        <v>0</v>
      </c>
      <c r="I427" s="300"/>
      <c r="J427" s="292"/>
      <c r="K427" s="339"/>
    </row>
    <row r="428" spans="1:11" hidden="1" x14ac:dyDescent="0.2">
      <c r="A428" s="292">
        <v>109</v>
      </c>
      <c r="B428" s="292">
        <f t="shared" si="8"/>
        <v>0</v>
      </c>
      <c r="C428" s="292"/>
      <c r="D428" s="292"/>
      <c r="E428" s="351">
        <f t="shared" si="9"/>
        <v>0</v>
      </c>
      <c r="F428" s="292"/>
      <c r="G428" s="352">
        <f>+F428*$I$318</f>
        <v>0</v>
      </c>
      <c r="H428" s="350">
        <f t="shared" si="11"/>
        <v>0</v>
      </c>
      <c r="I428" s="300"/>
      <c r="J428" s="292"/>
      <c r="K428" s="339"/>
    </row>
    <row r="429" spans="1:11" hidden="1" x14ac:dyDescent="0.2">
      <c r="A429" s="292">
        <v>110</v>
      </c>
      <c r="B429" s="292">
        <f t="shared" si="8"/>
        <v>0</v>
      </c>
      <c r="C429" s="292"/>
      <c r="D429" s="292"/>
      <c r="E429" s="351">
        <f t="shared" si="9"/>
        <v>0</v>
      </c>
      <c r="F429" s="292"/>
      <c r="G429" s="352">
        <f t="shared" ref="G429:G451" si="14">+F429*$I$318</f>
        <v>0</v>
      </c>
      <c r="H429" s="350">
        <f t="shared" si="11"/>
        <v>0</v>
      </c>
      <c r="I429" s="300"/>
      <c r="J429" s="292"/>
      <c r="K429" s="339"/>
    </row>
    <row r="430" spans="1:11" hidden="1" x14ac:dyDescent="0.2">
      <c r="A430" s="292">
        <v>111</v>
      </c>
      <c r="B430" s="292">
        <f t="shared" si="8"/>
        <v>0</v>
      </c>
      <c r="C430" s="292"/>
      <c r="D430" s="292"/>
      <c r="E430" s="351">
        <f t="shared" si="9"/>
        <v>0</v>
      </c>
      <c r="F430" s="292"/>
      <c r="G430" s="352">
        <f t="shared" si="14"/>
        <v>0</v>
      </c>
      <c r="H430" s="350">
        <f t="shared" si="11"/>
        <v>0</v>
      </c>
      <c r="I430" s="300"/>
    </row>
    <row r="431" spans="1:11" hidden="1" x14ac:dyDescent="0.2">
      <c r="A431" s="292">
        <v>112</v>
      </c>
      <c r="B431" s="292">
        <f t="shared" si="8"/>
        <v>0</v>
      </c>
      <c r="C431" s="292"/>
      <c r="D431" s="292"/>
      <c r="E431" s="351">
        <f t="shared" si="9"/>
        <v>0</v>
      </c>
      <c r="F431" s="292"/>
      <c r="G431" s="352">
        <f t="shared" si="14"/>
        <v>0</v>
      </c>
      <c r="H431" s="350">
        <f t="shared" si="11"/>
        <v>0</v>
      </c>
      <c r="I431" s="300"/>
      <c r="J431" s="292"/>
      <c r="K431" s="339"/>
    </row>
    <row r="432" spans="1:11" hidden="1" x14ac:dyDescent="0.2">
      <c r="A432" s="292">
        <v>113</v>
      </c>
      <c r="B432" s="292">
        <f t="shared" si="8"/>
        <v>0</v>
      </c>
      <c r="C432" s="292"/>
      <c r="D432" s="292"/>
      <c r="E432" s="351">
        <f t="shared" si="9"/>
        <v>0</v>
      </c>
      <c r="F432" s="292"/>
      <c r="G432" s="352">
        <f t="shared" si="14"/>
        <v>0</v>
      </c>
      <c r="H432" s="350">
        <f t="shared" si="11"/>
        <v>0</v>
      </c>
      <c r="I432" s="300"/>
      <c r="J432" s="292"/>
      <c r="K432" s="339"/>
    </row>
    <row r="433" spans="1:11" hidden="1" x14ac:dyDescent="0.2">
      <c r="A433" s="292">
        <v>114</v>
      </c>
      <c r="B433" s="292">
        <f t="shared" si="8"/>
        <v>0</v>
      </c>
      <c r="C433" s="292"/>
      <c r="D433" s="292"/>
      <c r="E433" s="351">
        <f t="shared" si="9"/>
        <v>0</v>
      </c>
      <c r="F433" s="292"/>
      <c r="G433" s="352">
        <f t="shared" si="14"/>
        <v>0</v>
      </c>
      <c r="H433" s="350">
        <f t="shared" si="11"/>
        <v>0</v>
      </c>
      <c r="I433" s="300"/>
      <c r="J433" s="292"/>
      <c r="K433" s="339"/>
    </row>
    <row r="434" spans="1:11" hidden="1" x14ac:dyDescent="0.2">
      <c r="A434" s="292">
        <v>115</v>
      </c>
      <c r="B434" s="292">
        <f t="shared" si="8"/>
        <v>0</v>
      </c>
      <c r="C434" s="292"/>
      <c r="D434" s="292"/>
      <c r="E434" s="351">
        <f t="shared" si="9"/>
        <v>0</v>
      </c>
      <c r="F434" s="292"/>
      <c r="G434" s="352">
        <f t="shared" si="14"/>
        <v>0</v>
      </c>
      <c r="H434" s="350">
        <f t="shared" si="11"/>
        <v>0</v>
      </c>
      <c r="I434" s="300"/>
      <c r="J434" s="292"/>
      <c r="K434" s="339"/>
    </row>
    <row r="435" spans="1:11" hidden="1" x14ac:dyDescent="0.2">
      <c r="A435" s="292">
        <v>116</v>
      </c>
      <c r="B435" s="292">
        <f t="shared" si="8"/>
        <v>0</v>
      </c>
      <c r="C435" s="292"/>
      <c r="D435" s="292"/>
      <c r="E435" s="351">
        <f t="shared" si="9"/>
        <v>0</v>
      </c>
      <c r="F435" s="292"/>
      <c r="G435" s="352">
        <f t="shared" si="14"/>
        <v>0</v>
      </c>
      <c r="H435" s="350">
        <f t="shared" si="11"/>
        <v>0</v>
      </c>
      <c r="I435" s="300"/>
      <c r="J435" s="292"/>
      <c r="K435" s="339"/>
    </row>
    <row r="436" spans="1:11" hidden="1" x14ac:dyDescent="0.2">
      <c r="A436" s="292">
        <v>117</v>
      </c>
      <c r="B436" s="292">
        <f t="shared" si="8"/>
        <v>0</v>
      </c>
      <c r="C436" s="292"/>
      <c r="D436" s="292"/>
      <c r="E436" s="351">
        <f t="shared" si="9"/>
        <v>0</v>
      </c>
      <c r="F436" s="292"/>
      <c r="G436" s="352">
        <f t="shared" si="14"/>
        <v>0</v>
      </c>
      <c r="H436" s="350">
        <f t="shared" si="11"/>
        <v>0</v>
      </c>
      <c r="I436" s="300"/>
      <c r="J436" s="292"/>
      <c r="K436" s="339"/>
    </row>
    <row r="437" spans="1:11" hidden="1" x14ac:dyDescent="0.2">
      <c r="A437" s="292">
        <v>118</v>
      </c>
      <c r="B437" s="292">
        <f t="shared" si="8"/>
        <v>0</v>
      </c>
      <c r="C437" s="292"/>
      <c r="D437" s="292"/>
      <c r="E437" s="351">
        <f t="shared" si="9"/>
        <v>0</v>
      </c>
      <c r="F437" s="292"/>
      <c r="G437" s="352">
        <f t="shared" si="14"/>
        <v>0</v>
      </c>
      <c r="H437" s="350">
        <f t="shared" si="11"/>
        <v>0</v>
      </c>
      <c r="I437" s="300"/>
      <c r="J437" s="292"/>
      <c r="K437" s="339"/>
    </row>
    <row r="438" spans="1:11" hidden="1" x14ac:dyDescent="0.2">
      <c r="A438" s="292">
        <v>119</v>
      </c>
      <c r="B438" s="292">
        <f t="shared" si="8"/>
        <v>0</v>
      </c>
      <c r="C438" s="292"/>
      <c r="D438" s="292"/>
      <c r="E438" s="351">
        <f t="shared" si="9"/>
        <v>0</v>
      </c>
      <c r="F438" s="292"/>
      <c r="G438" s="352">
        <f t="shared" si="14"/>
        <v>0</v>
      </c>
      <c r="H438" s="350">
        <f t="shared" si="11"/>
        <v>0</v>
      </c>
      <c r="I438" s="300"/>
      <c r="J438" s="292"/>
      <c r="K438" s="339"/>
    </row>
    <row r="439" spans="1:11" hidden="1" x14ac:dyDescent="0.2">
      <c r="A439" s="292">
        <v>120</v>
      </c>
      <c r="B439" s="292">
        <f t="shared" si="8"/>
        <v>0</v>
      </c>
      <c r="C439" s="292"/>
      <c r="D439" s="292"/>
      <c r="E439" s="351">
        <f t="shared" si="9"/>
        <v>0</v>
      </c>
      <c r="F439" s="292"/>
      <c r="G439" s="352">
        <f t="shared" si="14"/>
        <v>0</v>
      </c>
      <c r="H439" s="350">
        <f t="shared" si="11"/>
        <v>0</v>
      </c>
      <c r="I439" s="300"/>
      <c r="J439" s="292"/>
      <c r="K439" s="339"/>
    </row>
    <row r="440" spans="1:11" hidden="1" x14ac:dyDescent="0.2">
      <c r="A440" s="292">
        <v>121</v>
      </c>
      <c r="B440" s="292">
        <f t="shared" si="8"/>
        <v>0</v>
      </c>
      <c r="C440" s="292"/>
      <c r="D440" s="292"/>
      <c r="E440" s="351">
        <f t="shared" si="9"/>
        <v>0</v>
      </c>
      <c r="F440" s="292"/>
      <c r="G440" s="352">
        <f t="shared" si="14"/>
        <v>0</v>
      </c>
      <c r="H440" s="350">
        <f t="shared" si="11"/>
        <v>0</v>
      </c>
      <c r="I440" s="300"/>
      <c r="J440" s="292"/>
      <c r="K440" s="339"/>
    </row>
    <row r="441" spans="1:11" hidden="1" x14ac:dyDescent="0.2">
      <c r="A441" s="292">
        <v>122</v>
      </c>
      <c r="B441" s="292">
        <f t="shared" si="8"/>
        <v>0</v>
      </c>
      <c r="C441" s="292"/>
      <c r="D441" s="292"/>
      <c r="E441" s="351">
        <f t="shared" si="9"/>
        <v>0</v>
      </c>
      <c r="F441" s="292"/>
      <c r="G441" s="352">
        <f t="shared" si="14"/>
        <v>0</v>
      </c>
      <c r="H441" s="350">
        <f t="shared" si="11"/>
        <v>0</v>
      </c>
      <c r="I441" s="300"/>
      <c r="J441" s="292"/>
      <c r="K441" s="339"/>
    </row>
    <row r="442" spans="1:11" hidden="1" x14ac:dyDescent="0.2">
      <c r="A442" s="292">
        <v>123</v>
      </c>
      <c r="B442" s="292">
        <f t="shared" si="8"/>
        <v>0</v>
      </c>
      <c r="C442" s="292"/>
      <c r="D442" s="292"/>
      <c r="E442" s="351">
        <f t="shared" si="9"/>
        <v>0</v>
      </c>
      <c r="F442" s="292"/>
      <c r="G442" s="352">
        <f t="shared" si="14"/>
        <v>0</v>
      </c>
      <c r="H442" s="350">
        <f t="shared" si="11"/>
        <v>0</v>
      </c>
      <c r="I442" s="300"/>
      <c r="J442" s="292"/>
      <c r="K442" s="339"/>
    </row>
    <row r="443" spans="1:11" hidden="1" x14ac:dyDescent="0.2">
      <c r="A443" s="292">
        <v>124</v>
      </c>
      <c r="B443" s="292">
        <f t="shared" si="8"/>
        <v>0</v>
      </c>
      <c r="C443" s="292"/>
      <c r="D443" s="292"/>
      <c r="E443" s="351">
        <f t="shared" si="9"/>
        <v>0</v>
      </c>
      <c r="F443" s="292"/>
      <c r="G443" s="352">
        <f t="shared" si="14"/>
        <v>0</v>
      </c>
      <c r="H443" s="350">
        <f t="shared" si="11"/>
        <v>0</v>
      </c>
      <c r="I443" s="300"/>
      <c r="J443" s="292"/>
      <c r="K443" s="339"/>
    </row>
    <row r="444" spans="1:11" hidden="1" x14ac:dyDescent="0.2">
      <c r="A444" s="292">
        <v>125</v>
      </c>
      <c r="B444" s="292">
        <f t="shared" si="8"/>
        <v>0</v>
      </c>
      <c r="C444" s="292"/>
      <c r="D444" s="292"/>
      <c r="E444" s="351">
        <f t="shared" si="9"/>
        <v>0</v>
      </c>
      <c r="F444" s="292"/>
      <c r="G444" s="352">
        <f t="shared" si="14"/>
        <v>0</v>
      </c>
      <c r="H444" s="350">
        <f t="shared" si="11"/>
        <v>0</v>
      </c>
      <c r="I444" s="300"/>
      <c r="J444" s="292"/>
      <c r="K444" s="339"/>
    </row>
    <row r="445" spans="1:11" hidden="1" x14ac:dyDescent="0.2">
      <c r="A445" s="292">
        <v>126</v>
      </c>
      <c r="B445" s="292">
        <f t="shared" si="8"/>
        <v>0</v>
      </c>
      <c r="C445" s="292"/>
      <c r="D445" s="292"/>
      <c r="E445" s="351">
        <f t="shared" si="9"/>
        <v>0</v>
      </c>
      <c r="F445" s="292"/>
      <c r="G445" s="352">
        <f t="shared" si="14"/>
        <v>0</v>
      </c>
      <c r="H445" s="350">
        <f t="shared" si="11"/>
        <v>0</v>
      </c>
      <c r="I445" s="300"/>
    </row>
    <row r="446" spans="1:11" hidden="1" x14ac:dyDescent="0.2">
      <c r="A446" s="292">
        <v>127</v>
      </c>
      <c r="B446" s="292">
        <f t="shared" si="8"/>
        <v>0</v>
      </c>
      <c r="C446" s="292"/>
      <c r="D446" s="292"/>
      <c r="E446" s="351">
        <f t="shared" si="9"/>
        <v>0</v>
      </c>
      <c r="F446" s="292"/>
      <c r="G446" s="352">
        <f t="shared" si="14"/>
        <v>0</v>
      </c>
      <c r="H446" s="350">
        <f t="shared" si="11"/>
        <v>0</v>
      </c>
      <c r="I446" s="300"/>
      <c r="J446" s="292"/>
      <c r="K446" s="339"/>
    </row>
    <row r="447" spans="1:11" hidden="1" x14ac:dyDescent="0.2">
      <c r="A447" s="292">
        <v>128</v>
      </c>
      <c r="B447" s="292">
        <f t="shared" si="8"/>
        <v>0</v>
      </c>
      <c r="C447" s="292"/>
      <c r="D447" s="292"/>
      <c r="E447" s="351">
        <f t="shared" si="9"/>
        <v>0</v>
      </c>
      <c r="F447" s="292"/>
      <c r="G447" s="352">
        <f t="shared" si="14"/>
        <v>0</v>
      </c>
      <c r="H447" s="350">
        <f t="shared" si="11"/>
        <v>0</v>
      </c>
      <c r="I447" s="300"/>
      <c r="J447" s="292"/>
      <c r="K447" s="339"/>
    </row>
    <row r="448" spans="1:11" hidden="1" x14ac:dyDescent="0.2">
      <c r="A448" s="292">
        <v>129</v>
      </c>
      <c r="B448" s="292">
        <f t="shared" ref="B448:B511" si="15">+E169</f>
        <v>0</v>
      </c>
      <c r="C448" s="292"/>
      <c r="D448" s="292"/>
      <c r="E448" s="351">
        <f t="shared" ref="E448:E511" si="16">+I169</f>
        <v>0</v>
      </c>
      <c r="F448" s="292"/>
      <c r="G448" s="352">
        <f t="shared" si="14"/>
        <v>0</v>
      </c>
      <c r="H448" s="350">
        <f t="shared" si="11"/>
        <v>0</v>
      </c>
      <c r="I448" s="300"/>
      <c r="J448" s="292"/>
      <c r="K448" s="339"/>
    </row>
    <row r="449" spans="1:11" hidden="1" x14ac:dyDescent="0.2">
      <c r="A449" s="292">
        <v>130</v>
      </c>
      <c r="B449" s="292">
        <f t="shared" si="15"/>
        <v>0</v>
      </c>
      <c r="C449" s="292"/>
      <c r="D449" s="292"/>
      <c r="E449" s="351">
        <f t="shared" si="16"/>
        <v>0</v>
      </c>
      <c r="F449" s="292"/>
      <c r="G449" s="352">
        <f t="shared" si="14"/>
        <v>0</v>
      </c>
      <c r="H449" s="350">
        <f t="shared" ref="H449:H512" si="17">+E449*G449</f>
        <v>0</v>
      </c>
      <c r="I449" s="300"/>
      <c r="J449" s="292"/>
      <c r="K449" s="339"/>
    </row>
    <row r="450" spans="1:11" hidden="1" x14ac:dyDescent="0.2">
      <c r="A450" s="292">
        <v>131</v>
      </c>
      <c r="B450" s="292">
        <f t="shared" si="15"/>
        <v>0</v>
      </c>
      <c r="C450" s="292"/>
      <c r="D450" s="292"/>
      <c r="E450" s="351">
        <f t="shared" si="16"/>
        <v>0</v>
      </c>
      <c r="F450" s="292"/>
      <c r="G450" s="352">
        <f t="shared" si="14"/>
        <v>0</v>
      </c>
      <c r="H450" s="350">
        <f t="shared" si="17"/>
        <v>0</v>
      </c>
      <c r="I450" s="300"/>
      <c r="J450" s="292"/>
      <c r="K450" s="339"/>
    </row>
    <row r="451" spans="1:11" hidden="1" x14ac:dyDescent="0.2">
      <c r="A451" s="292">
        <v>132</v>
      </c>
      <c r="B451" s="292">
        <f t="shared" si="15"/>
        <v>0</v>
      </c>
      <c r="C451" s="292"/>
      <c r="D451" s="292"/>
      <c r="E451" s="351">
        <f t="shared" si="16"/>
        <v>0</v>
      </c>
      <c r="F451" s="292"/>
      <c r="G451" s="352">
        <f t="shared" si="14"/>
        <v>0</v>
      </c>
      <c r="H451" s="350">
        <f t="shared" si="17"/>
        <v>0</v>
      </c>
      <c r="I451" s="300"/>
      <c r="J451" s="292"/>
      <c r="K451" s="339"/>
    </row>
    <row r="452" spans="1:11" hidden="1" x14ac:dyDescent="0.2">
      <c r="A452" s="292">
        <v>133</v>
      </c>
      <c r="B452" s="292">
        <f t="shared" si="15"/>
        <v>0</v>
      </c>
      <c r="C452" s="292"/>
      <c r="D452" s="292"/>
      <c r="E452" s="351">
        <f t="shared" si="16"/>
        <v>0</v>
      </c>
      <c r="F452" s="292"/>
      <c r="G452" s="352">
        <f>+F452*$I$318</f>
        <v>0</v>
      </c>
      <c r="H452" s="350">
        <f t="shared" si="17"/>
        <v>0</v>
      </c>
      <c r="I452" s="300"/>
      <c r="J452" s="292"/>
      <c r="K452" s="339"/>
    </row>
    <row r="453" spans="1:11" hidden="1" x14ac:dyDescent="0.2">
      <c r="A453" s="292">
        <v>134</v>
      </c>
      <c r="B453" s="292">
        <f t="shared" si="15"/>
        <v>0</v>
      </c>
      <c r="C453" s="292"/>
      <c r="D453" s="292"/>
      <c r="E453" s="351">
        <f t="shared" si="16"/>
        <v>0</v>
      </c>
      <c r="F453" s="292"/>
      <c r="G453" s="352">
        <f t="shared" ref="G453:G471" si="18">+F453*$I$318</f>
        <v>0</v>
      </c>
      <c r="H453" s="350">
        <f t="shared" si="17"/>
        <v>0</v>
      </c>
      <c r="I453" s="300"/>
      <c r="J453" s="292"/>
      <c r="K453" s="339"/>
    </row>
    <row r="454" spans="1:11" hidden="1" x14ac:dyDescent="0.2">
      <c r="A454" s="292">
        <v>135</v>
      </c>
      <c r="B454" s="292">
        <f t="shared" si="15"/>
        <v>0</v>
      </c>
      <c r="C454" s="292"/>
      <c r="D454" s="292"/>
      <c r="E454" s="351">
        <f t="shared" si="16"/>
        <v>0</v>
      </c>
      <c r="F454" s="292"/>
      <c r="G454" s="352">
        <f t="shared" si="18"/>
        <v>0</v>
      </c>
      <c r="H454" s="350">
        <f t="shared" si="17"/>
        <v>0</v>
      </c>
      <c r="I454" s="300"/>
      <c r="J454" s="292"/>
      <c r="K454" s="339"/>
    </row>
    <row r="455" spans="1:11" hidden="1" x14ac:dyDescent="0.2">
      <c r="A455" s="292">
        <v>136</v>
      </c>
      <c r="B455" s="292">
        <f t="shared" si="15"/>
        <v>0</v>
      </c>
      <c r="C455" s="292"/>
      <c r="D455" s="292"/>
      <c r="E455" s="351">
        <f t="shared" si="16"/>
        <v>0</v>
      </c>
      <c r="F455" s="292"/>
      <c r="G455" s="352">
        <f t="shared" si="18"/>
        <v>0</v>
      </c>
      <c r="H455" s="350">
        <f t="shared" si="17"/>
        <v>0</v>
      </c>
      <c r="I455" s="300"/>
      <c r="J455" s="292"/>
      <c r="K455" s="339"/>
    </row>
    <row r="456" spans="1:11" hidden="1" x14ac:dyDescent="0.2">
      <c r="A456" s="292">
        <v>137</v>
      </c>
      <c r="B456" s="292">
        <f t="shared" si="15"/>
        <v>0</v>
      </c>
      <c r="C456" s="292"/>
      <c r="D456" s="292"/>
      <c r="E456" s="351">
        <f t="shared" si="16"/>
        <v>0</v>
      </c>
      <c r="F456" s="292"/>
      <c r="G456" s="352">
        <f t="shared" si="18"/>
        <v>0</v>
      </c>
      <c r="H456" s="350">
        <f t="shared" si="17"/>
        <v>0</v>
      </c>
      <c r="I456" s="300"/>
      <c r="J456" s="292"/>
      <c r="K456" s="339"/>
    </row>
    <row r="457" spans="1:11" hidden="1" x14ac:dyDescent="0.2">
      <c r="A457" s="292">
        <v>138</v>
      </c>
      <c r="B457" s="292">
        <f t="shared" si="15"/>
        <v>0</v>
      </c>
      <c r="C457" s="292"/>
      <c r="D457" s="292"/>
      <c r="E457" s="351">
        <f t="shared" si="16"/>
        <v>0</v>
      </c>
      <c r="F457" s="292"/>
      <c r="G457" s="352">
        <f t="shared" si="18"/>
        <v>0</v>
      </c>
      <c r="H457" s="350">
        <f t="shared" si="17"/>
        <v>0</v>
      </c>
      <c r="I457" s="300"/>
    </row>
    <row r="458" spans="1:11" hidden="1" x14ac:dyDescent="0.2">
      <c r="A458" s="292">
        <v>139</v>
      </c>
      <c r="B458" s="292">
        <f t="shared" si="15"/>
        <v>0</v>
      </c>
      <c r="C458" s="292"/>
      <c r="D458" s="292"/>
      <c r="E458" s="351">
        <f t="shared" si="16"/>
        <v>0</v>
      </c>
      <c r="F458" s="292"/>
      <c r="G458" s="352">
        <f t="shared" si="18"/>
        <v>0</v>
      </c>
      <c r="H458" s="350">
        <f t="shared" si="17"/>
        <v>0</v>
      </c>
      <c r="I458" s="300"/>
      <c r="J458" s="292"/>
      <c r="K458" s="339"/>
    </row>
    <row r="459" spans="1:11" hidden="1" x14ac:dyDescent="0.2">
      <c r="A459" s="292">
        <v>140</v>
      </c>
      <c r="B459" s="292">
        <f t="shared" si="15"/>
        <v>0</v>
      </c>
      <c r="C459" s="292"/>
      <c r="D459" s="292"/>
      <c r="E459" s="351">
        <f t="shared" si="16"/>
        <v>0</v>
      </c>
      <c r="F459" s="292"/>
      <c r="G459" s="352">
        <f t="shared" si="18"/>
        <v>0</v>
      </c>
      <c r="H459" s="350">
        <f t="shared" si="17"/>
        <v>0</v>
      </c>
      <c r="I459" s="300"/>
      <c r="J459" s="292"/>
      <c r="K459" s="339"/>
    </row>
    <row r="460" spans="1:11" hidden="1" x14ac:dyDescent="0.2">
      <c r="A460" s="292">
        <v>141</v>
      </c>
      <c r="B460" s="292">
        <f t="shared" si="15"/>
        <v>0</v>
      </c>
      <c r="C460" s="292"/>
      <c r="D460" s="292"/>
      <c r="E460" s="351">
        <f t="shared" si="16"/>
        <v>0</v>
      </c>
      <c r="F460" s="292"/>
      <c r="G460" s="352">
        <f t="shared" si="18"/>
        <v>0</v>
      </c>
      <c r="H460" s="350">
        <f t="shared" si="17"/>
        <v>0</v>
      </c>
      <c r="I460" s="300"/>
      <c r="J460" s="292"/>
      <c r="K460" s="300"/>
    </row>
    <row r="461" spans="1:11" hidden="1" x14ac:dyDescent="0.2">
      <c r="A461" s="292">
        <v>142</v>
      </c>
      <c r="B461" s="292">
        <f t="shared" si="15"/>
        <v>0</v>
      </c>
      <c r="C461" s="292"/>
      <c r="D461" s="292"/>
      <c r="E461" s="351">
        <f t="shared" si="16"/>
        <v>0</v>
      </c>
      <c r="F461" s="292"/>
      <c r="G461" s="352">
        <f t="shared" si="18"/>
        <v>0</v>
      </c>
      <c r="H461" s="350">
        <f t="shared" si="17"/>
        <v>0</v>
      </c>
      <c r="I461" s="300"/>
      <c r="J461" s="292"/>
      <c r="K461" s="300"/>
    </row>
    <row r="462" spans="1:11" hidden="1" x14ac:dyDescent="0.2">
      <c r="A462" s="292">
        <v>143</v>
      </c>
      <c r="B462" s="292">
        <f t="shared" si="15"/>
        <v>0</v>
      </c>
      <c r="C462" s="292"/>
      <c r="D462" s="292"/>
      <c r="E462" s="351">
        <f t="shared" si="16"/>
        <v>0</v>
      </c>
      <c r="F462" s="292"/>
      <c r="G462" s="352">
        <f t="shared" si="18"/>
        <v>0</v>
      </c>
      <c r="H462" s="350">
        <f t="shared" si="17"/>
        <v>0</v>
      </c>
      <c r="I462" s="300"/>
      <c r="J462" s="292"/>
      <c r="K462" s="300"/>
    </row>
    <row r="463" spans="1:11" hidden="1" x14ac:dyDescent="0.2">
      <c r="A463" s="292">
        <v>144</v>
      </c>
      <c r="B463" s="292">
        <f t="shared" si="15"/>
        <v>0</v>
      </c>
      <c r="C463" s="292"/>
      <c r="D463" s="292"/>
      <c r="E463" s="351">
        <f t="shared" si="16"/>
        <v>0</v>
      </c>
      <c r="F463" s="292"/>
      <c r="G463" s="352">
        <f t="shared" si="18"/>
        <v>0</v>
      </c>
      <c r="H463" s="350">
        <f t="shared" si="17"/>
        <v>0</v>
      </c>
      <c r="I463" s="300"/>
      <c r="J463" s="292"/>
      <c r="K463" s="300"/>
    </row>
    <row r="464" spans="1:11" hidden="1" x14ac:dyDescent="0.2">
      <c r="A464" s="292">
        <v>145</v>
      </c>
      <c r="B464" s="292">
        <f t="shared" si="15"/>
        <v>0</v>
      </c>
      <c r="C464" s="292"/>
      <c r="D464" s="292"/>
      <c r="E464" s="351">
        <f t="shared" si="16"/>
        <v>0</v>
      </c>
      <c r="F464" s="292"/>
      <c r="G464" s="352">
        <f t="shared" si="18"/>
        <v>0</v>
      </c>
      <c r="H464" s="350">
        <f t="shared" si="17"/>
        <v>0</v>
      </c>
      <c r="I464" s="300"/>
      <c r="J464" s="292"/>
      <c r="K464" s="300"/>
    </row>
    <row r="465" spans="1:12" hidden="1" x14ac:dyDescent="0.2">
      <c r="A465" s="292">
        <v>146</v>
      </c>
      <c r="B465" s="292">
        <f t="shared" si="15"/>
        <v>0</v>
      </c>
      <c r="C465" s="292"/>
      <c r="D465" s="292"/>
      <c r="E465" s="351">
        <f t="shared" si="16"/>
        <v>0</v>
      </c>
      <c r="F465" s="292"/>
      <c r="G465" s="352">
        <f t="shared" si="18"/>
        <v>0</v>
      </c>
      <c r="H465" s="350">
        <f t="shared" si="17"/>
        <v>0</v>
      </c>
      <c r="I465" s="300"/>
      <c r="J465" s="292"/>
      <c r="K465" s="300"/>
      <c r="L465" s="327"/>
    </row>
    <row r="466" spans="1:12" hidden="1" x14ac:dyDescent="0.2">
      <c r="A466" s="292">
        <v>147</v>
      </c>
      <c r="B466" s="292">
        <f t="shared" si="15"/>
        <v>0</v>
      </c>
      <c r="C466" s="292"/>
      <c r="D466" s="292"/>
      <c r="E466" s="351">
        <f t="shared" si="16"/>
        <v>0</v>
      </c>
      <c r="F466" s="292"/>
      <c r="G466" s="352">
        <f t="shared" si="18"/>
        <v>0</v>
      </c>
      <c r="H466" s="350">
        <f t="shared" si="17"/>
        <v>0</v>
      </c>
      <c r="I466" s="300"/>
      <c r="J466" s="292"/>
      <c r="L466" s="300"/>
    </row>
    <row r="467" spans="1:12" hidden="1" x14ac:dyDescent="0.2">
      <c r="A467" s="292">
        <v>148</v>
      </c>
      <c r="B467" s="292">
        <f t="shared" si="15"/>
        <v>0</v>
      </c>
      <c r="C467" s="292"/>
      <c r="D467" s="292"/>
      <c r="E467" s="351">
        <f t="shared" si="16"/>
        <v>0</v>
      </c>
      <c r="F467" s="292"/>
      <c r="G467" s="352">
        <f t="shared" si="18"/>
        <v>0</v>
      </c>
      <c r="H467" s="350">
        <f t="shared" si="17"/>
        <v>0</v>
      </c>
      <c r="I467" s="300"/>
      <c r="J467" s="292"/>
    </row>
    <row r="468" spans="1:12" hidden="1" x14ac:dyDescent="0.2">
      <c r="A468" s="292">
        <v>149</v>
      </c>
      <c r="B468" s="292">
        <f t="shared" si="15"/>
        <v>0</v>
      </c>
      <c r="C468" s="292"/>
      <c r="D468" s="292"/>
      <c r="E468" s="351">
        <f t="shared" si="16"/>
        <v>0</v>
      </c>
      <c r="F468" s="292"/>
      <c r="G468" s="352">
        <f t="shared" si="18"/>
        <v>0</v>
      </c>
      <c r="H468" s="350">
        <f t="shared" si="17"/>
        <v>0</v>
      </c>
      <c r="I468" s="300"/>
      <c r="J468" s="292"/>
    </row>
    <row r="469" spans="1:12" hidden="1" x14ac:dyDescent="0.2">
      <c r="A469" s="292">
        <v>150</v>
      </c>
      <c r="B469" s="292">
        <f t="shared" si="15"/>
        <v>0</v>
      </c>
      <c r="C469" s="292"/>
      <c r="D469" s="292"/>
      <c r="E469" s="351">
        <f t="shared" si="16"/>
        <v>0</v>
      </c>
      <c r="F469" s="292"/>
      <c r="G469" s="352">
        <f t="shared" si="18"/>
        <v>0</v>
      </c>
      <c r="H469" s="350">
        <f t="shared" si="17"/>
        <v>0</v>
      </c>
      <c r="I469" s="300"/>
      <c r="J469" s="292"/>
    </row>
    <row r="470" spans="1:12" hidden="1" x14ac:dyDescent="0.2">
      <c r="A470" s="292">
        <v>151</v>
      </c>
      <c r="B470" s="292">
        <f t="shared" si="15"/>
        <v>0</v>
      </c>
      <c r="C470" s="292"/>
      <c r="D470" s="292"/>
      <c r="E470" s="351">
        <f t="shared" si="16"/>
        <v>0</v>
      </c>
      <c r="F470" s="292"/>
      <c r="G470" s="352">
        <f t="shared" si="18"/>
        <v>0</v>
      </c>
      <c r="H470" s="350">
        <f t="shared" si="17"/>
        <v>0</v>
      </c>
      <c r="I470" s="300"/>
      <c r="J470" s="292"/>
    </row>
    <row r="471" spans="1:12" hidden="1" x14ac:dyDescent="0.2">
      <c r="A471" s="292">
        <v>152</v>
      </c>
      <c r="B471" s="292">
        <f t="shared" si="15"/>
        <v>0</v>
      </c>
      <c r="C471" s="292"/>
      <c r="D471" s="292"/>
      <c r="E471" s="351">
        <f t="shared" si="16"/>
        <v>0</v>
      </c>
      <c r="F471" s="292"/>
      <c r="G471" s="352">
        <f t="shared" si="18"/>
        <v>0</v>
      </c>
      <c r="H471" s="350">
        <f t="shared" si="17"/>
        <v>0</v>
      </c>
      <c r="I471" s="300"/>
      <c r="J471" s="292"/>
    </row>
    <row r="472" spans="1:12" hidden="1" x14ac:dyDescent="0.2">
      <c r="A472" s="292">
        <v>153</v>
      </c>
      <c r="B472" s="292">
        <f t="shared" si="15"/>
        <v>0</v>
      </c>
      <c r="C472" s="292"/>
      <c r="D472" s="292"/>
      <c r="E472" s="351">
        <f t="shared" si="16"/>
        <v>0</v>
      </c>
      <c r="F472" s="292"/>
      <c r="G472" s="352">
        <f>+F472*$I$318</f>
        <v>0</v>
      </c>
      <c r="H472" s="350">
        <f t="shared" si="17"/>
        <v>0</v>
      </c>
      <c r="I472" s="300"/>
      <c r="J472" s="292"/>
    </row>
    <row r="473" spans="1:12" hidden="1" x14ac:dyDescent="0.2">
      <c r="A473" s="292">
        <v>154</v>
      </c>
      <c r="B473" s="292">
        <f t="shared" si="15"/>
        <v>0</v>
      </c>
      <c r="C473" s="292"/>
      <c r="D473" s="292"/>
      <c r="E473" s="351">
        <f t="shared" si="16"/>
        <v>0</v>
      </c>
      <c r="F473" s="292"/>
      <c r="G473" s="352">
        <f t="shared" ref="G473:G491" si="19">+F473*$I$318</f>
        <v>0</v>
      </c>
      <c r="H473" s="350">
        <f t="shared" si="17"/>
        <v>0</v>
      </c>
      <c r="I473" s="300"/>
      <c r="J473" s="292"/>
    </row>
    <row r="474" spans="1:12" hidden="1" x14ac:dyDescent="0.2">
      <c r="A474" s="292">
        <v>155</v>
      </c>
      <c r="B474" s="292">
        <f t="shared" si="15"/>
        <v>0</v>
      </c>
      <c r="C474" s="292"/>
      <c r="D474" s="292"/>
      <c r="E474" s="351">
        <f t="shared" si="16"/>
        <v>0</v>
      </c>
      <c r="F474" s="292"/>
      <c r="G474" s="352">
        <f t="shared" si="19"/>
        <v>0</v>
      </c>
      <c r="H474" s="350">
        <f t="shared" si="17"/>
        <v>0</v>
      </c>
      <c r="I474" s="300"/>
      <c r="J474" s="292"/>
    </row>
    <row r="475" spans="1:12" hidden="1" x14ac:dyDescent="0.2">
      <c r="A475" s="292">
        <v>156</v>
      </c>
      <c r="B475" s="292">
        <f t="shared" si="15"/>
        <v>0</v>
      </c>
      <c r="C475" s="292"/>
      <c r="D475" s="292"/>
      <c r="E475" s="351">
        <f t="shared" si="16"/>
        <v>0</v>
      </c>
      <c r="F475" s="292"/>
      <c r="G475" s="352">
        <f t="shared" si="19"/>
        <v>0</v>
      </c>
      <c r="H475" s="350">
        <f t="shared" si="17"/>
        <v>0</v>
      </c>
      <c r="I475" s="300"/>
      <c r="J475" s="292"/>
    </row>
    <row r="476" spans="1:12" hidden="1" x14ac:dyDescent="0.2">
      <c r="A476" s="292">
        <v>157</v>
      </c>
      <c r="B476" s="292">
        <f t="shared" si="15"/>
        <v>0</v>
      </c>
      <c r="C476" s="292"/>
      <c r="D476" s="292"/>
      <c r="E476" s="351">
        <f t="shared" si="16"/>
        <v>0</v>
      </c>
      <c r="F476" s="292"/>
      <c r="G476" s="352">
        <f t="shared" si="19"/>
        <v>0</v>
      </c>
      <c r="H476" s="350">
        <f t="shared" si="17"/>
        <v>0</v>
      </c>
      <c r="I476" s="300"/>
      <c r="J476" s="292"/>
    </row>
    <row r="477" spans="1:12" hidden="1" x14ac:dyDescent="0.2">
      <c r="A477" s="292">
        <v>158</v>
      </c>
      <c r="B477" s="292">
        <f t="shared" si="15"/>
        <v>0</v>
      </c>
      <c r="C477" s="292"/>
      <c r="D477" s="292"/>
      <c r="E477" s="351">
        <f t="shared" si="16"/>
        <v>0</v>
      </c>
      <c r="F477" s="292"/>
      <c r="G477" s="352">
        <f t="shared" si="19"/>
        <v>0</v>
      </c>
      <c r="H477" s="350">
        <f t="shared" si="17"/>
        <v>0</v>
      </c>
      <c r="I477" s="300"/>
      <c r="J477" s="292"/>
    </row>
    <row r="478" spans="1:12" hidden="1" x14ac:dyDescent="0.2">
      <c r="A478" s="292">
        <v>159</v>
      </c>
      <c r="B478" s="292">
        <f t="shared" si="15"/>
        <v>0</v>
      </c>
      <c r="C478" s="292"/>
      <c r="D478" s="292"/>
      <c r="E478" s="351">
        <f t="shared" si="16"/>
        <v>0</v>
      </c>
      <c r="F478" s="292"/>
      <c r="G478" s="352">
        <f t="shared" si="19"/>
        <v>0</v>
      </c>
      <c r="H478" s="350">
        <f t="shared" si="17"/>
        <v>0</v>
      </c>
      <c r="I478" s="300"/>
      <c r="J478" s="292"/>
    </row>
    <row r="479" spans="1:12" hidden="1" x14ac:dyDescent="0.2">
      <c r="A479" s="292">
        <v>160</v>
      </c>
      <c r="B479" s="292">
        <f t="shared" si="15"/>
        <v>0</v>
      </c>
      <c r="C479" s="292"/>
      <c r="D479" s="292"/>
      <c r="E479" s="351">
        <f t="shared" si="16"/>
        <v>0</v>
      </c>
      <c r="F479" s="292"/>
      <c r="G479" s="352">
        <f t="shared" si="19"/>
        <v>0</v>
      </c>
      <c r="H479" s="350">
        <f t="shared" si="17"/>
        <v>0</v>
      </c>
      <c r="I479" s="300"/>
      <c r="J479" s="292"/>
    </row>
    <row r="480" spans="1:12" hidden="1" x14ac:dyDescent="0.2">
      <c r="A480" s="292">
        <v>161</v>
      </c>
      <c r="B480" s="292">
        <f t="shared" si="15"/>
        <v>0</v>
      </c>
      <c r="C480" s="292"/>
      <c r="D480" s="292"/>
      <c r="E480" s="351">
        <f t="shared" si="16"/>
        <v>0</v>
      </c>
      <c r="F480" s="292"/>
      <c r="G480" s="352">
        <f t="shared" si="19"/>
        <v>0</v>
      </c>
      <c r="H480" s="350">
        <f t="shared" si="17"/>
        <v>0</v>
      </c>
      <c r="I480" s="300"/>
    </row>
    <row r="481" spans="1:10" hidden="1" x14ac:dyDescent="0.2">
      <c r="A481" s="292">
        <v>162</v>
      </c>
      <c r="B481" s="292">
        <f t="shared" si="15"/>
        <v>0</v>
      </c>
      <c r="C481" s="292"/>
      <c r="D481" s="292"/>
      <c r="E481" s="351">
        <f t="shared" si="16"/>
        <v>0</v>
      </c>
      <c r="F481" s="292"/>
      <c r="G481" s="352">
        <f t="shared" si="19"/>
        <v>0</v>
      </c>
      <c r="H481" s="350">
        <f t="shared" si="17"/>
        <v>0</v>
      </c>
      <c r="I481" s="300"/>
      <c r="J481" s="292"/>
    </row>
    <row r="482" spans="1:10" hidden="1" x14ac:dyDescent="0.2">
      <c r="A482" s="292">
        <v>163</v>
      </c>
      <c r="B482" s="292">
        <f t="shared" si="15"/>
        <v>0</v>
      </c>
      <c r="C482" s="292"/>
      <c r="D482" s="292"/>
      <c r="E482" s="351">
        <f t="shared" si="16"/>
        <v>0</v>
      </c>
      <c r="F482" s="292"/>
      <c r="G482" s="352">
        <f t="shared" si="19"/>
        <v>0</v>
      </c>
      <c r="H482" s="350">
        <f t="shared" si="17"/>
        <v>0</v>
      </c>
      <c r="I482" s="300"/>
      <c r="J482" s="292"/>
    </row>
    <row r="483" spans="1:10" hidden="1" x14ac:dyDescent="0.2">
      <c r="A483" s="292">
        <v>164</v>
      </c>
      <c r="B483" s="292">
        <f t="shared" si="15"/>
        <v>0</v>
      </c>
      <c r="C483" s="292"/>
      <c r="D483" s="292"/>
      <c r="E483" s="351">
        <f t="shared" si="16"/>
        <v>0</v>
      </c>
      <c r="F483" s="292"/>
      <c r="G483" s="352">
        <f t="shared" si="19"/>
        <v>0</v>
      </c>
      <c r="H483" s="350">
        <f t="shared" si="17"/>
        <v>0</v>
      </c>
      <c r="I483" s="300"/>
      <c r="J483" s="292"/>
    </row>
    <row r="484" spans="1:10" hidden="1" x14ac:dyDescent="0.2">
      <c r="A484" s="292">
        <v>165</v>
      </c>
      <c r="B484" s="292">
        <f t="shared" si="15"/>
        <v>0</v>
      </c>
      <c r="C484" s="292"/>
      <c r="D484" s="292"/>
      <c r="E484" s="351">
        <f t="shared" si="16"/>
        <v>0</v>
      </c>
      <c r="F484" s="292"/>
      <c r="G484" s="352">
        <f t="shared" si="19"/>
        <v>0</v>
      </c>
      <c r="H484" s="350">
        <f t="shared" si="17"/>
        <v>0</v>
      </c>
      <c r="I484" s="300"/>
      <c r="J484" s="292"/>
    </row>
    <row r="485" spans="1:10" hidden="1" x14ac:dyDescent="0.2">
      <c r="A485" s="292">
        <v>166</v>
      </c>
      <c r="B485" s="292">
        <f t="shared" si="15"/>
        <v>0</v>
      </c>
      <c r="C485" s="292"/>
      <c r="D485" s="292"/>
      <c r="E485" s="351">
        <f t="shared" si="16"/>
        <v>0</v>
      </c>
      <c r="F485" s="292"/>
      <c r="G485" s="352">
        <f t="shared" si="19"/>
        <v>0</v>
      </c>
      <c r="H485" s="350">
        <f t="shared" si="17"/>
        <v>0</v>
      </c>
      <c r="I485" s="300"/>
      <c r="J485" s="292"/>
    </row>
    <row r="486" spans="1:10" hidden="1" x14ac:dyDescent="0.2">
      <c r="A486" s="292">
        <v>167</v>
      </c>
      <c r="B486" s="292">
        <f t="shared" si="15"/>
        <v>0</v>
      </c>
      <c r="C486" s="292"/>
      <c r="D486" s="292"/>
      <c r="E486" s="351">
        <f t="shared" si="16"/>
        <v>0</v>
      </c>
      <c r="F486" s="292"/>
      <c r="G486" s="352">
        <f t="shared" si="19"/>
        <v>0</v>
      </c>
      <c r="H486" s="350">
        <f t="shared" si="17"/>
        <v>0</v>
      </c>
      <c r="I486" s="300"/>
      <c r="J486" s="292"/>
    </row>
    <row r="487" spans="1:10" hidden="1" x14ac:dyDescent="0.2">
      <c r="A487" s="292">
        <v>168</v>
      </c>
      <c r="B487" s="292">
        <f t="shared" si="15"/>
        <v>0</v>
      </c>
      <c r="C487" s="292"/>
      <c r="D487" s="292"/>
      <c r="E487" s="351">
        <f t="shared" si="16"/>
        <v>0</v>
      </c>
      <c r="F487" s="292"/>
      <c r="G487" s="352">
        <f t="shared" si="19"/>
        <v>0</v>
      </c>
      <c r="H487" s="350">
        <f t="shared" si="17"/>
        <v>0</v>
      </c>
      <c r="I487" s="300"/>
      <c r="J487" s="292"/>
    </row>
    <row r="488" spans="1:10" hidden="1" x14ac:dyDescent="0.2">
      <c r="A488" s="292">
        <v>169</v>
      </c>
      <c r="B488" s="292">
        <f t="shared" si="15"/>
        <v>0</v>
      </c>
      <c r="C488" s="292"/>
      <c r="D488" s="292"/>
      <c r="E488" s="351">
        <f t="shared" si="16"/>
        <v>0</v>
      </c>
      <c r="F488" s="292"/>
      <c r="G488" s="352">
        <f t="shared" si="19"/>
        <v>0</v>
      </c>
      <c r="H488" s="350">
        <f t="shared" si="17"/>
        <v>0</v>
      </c>
      <c r="I488" s="300"/>
      <c r="J488" s="292"/>
    </row>
    <row r="489" spans="1:10" hidden="1" x14ac:dyDescent="0.2">
      <c r="A489" s="292">
        <v>170</v>
      </c>
      <c r="B489" s="292">
        <f t="shared" si="15"/>
        <v>0</v>
      </c>
      <c r="C489" s="292"/>
      <c r="D489" s="292"/>
      <c r="E489" s="351">
        <f t="shared" si="16"/>
        <v>0</v>
      </c>
      <c r="F489" s="292"/>
      <c r="G489" s="352">
        <f t="shared" si="19"/>
        <v>0</v>
      </c>
      <c r="H489" s="350">
        <f t="shared" si="17"/>
        <v>0</v>
      </c>
      <c r="I489" s="300"/>
      <c r="J489" s="292"/>
    </row>
    <row r="490" spans="1:10" hidden="1" x14ac:dyDescent="0.2">
      <c r="A490" s="292">
        <v>171</v>
      </c>
      <c r="B490" s="292">
        <f t="shared" si="15"/>
        <v>0</v>
      </c>
      <c r="C490" s="292"/>
      <c r="D490" s="292"/>
      <c r="E490" s="351">
        <f t="shared" si="16"/>
        <v>0</v>
      </c>
      <c r="F490" s="292"/>
      <c r="G490" s="352">
        <f t="shared" si="19"/>
        <v>0</v>
      </c>
      <c r="H490" s="350">
        <f t="shared" si="17"/>
        <v>0</v>
      </c>
      <c r="I490" s="300"/>
      <c r="J490" s="292"/>
    </row>
    <row r="491" spans="1:10" hidden="1" x14ac:dyDescent="0.2">
      <c r="A491" s="292">
        <v>172</v>
      </c>
      <c r="B491" s="292">
        <f t="shared" si="15"/>
        <v>0</v>
      </c>
      <c r="C491" s="292"/>
      <c r="D491" s="292"/>
      <c r="E491" s="351">
        <f t="shared" si="16"/>
        <v>0</v>
      </c>
      <c r="F491" s="292"/>
      <c r="G491" s="352">
        <f t="shared" si="19"/>
        <v>0</v>
      </c>
      <c r="H491" s="350">
        <f t="shared" si="17"/>
        <v>0</v>
      </c>
      <c r="I491" s="300"/>
      <c r="J491" s="292"/>
    </row>
    <row r="492" spans="1:10" hidden="1" x14ac:dyDescent="0.2">
      <c r="A492" s="292">
        <v>173</v>
      </c>
      <c r="B492" s="292">
        <f t="shared" si="15"/>
        <v>0</v>
      </c>
      <c r="C492" s="292"/>
      <c r="D492" s="292"/>
      <c r="E492" s="351">
        <f t="shared" si="16"/>
        <v>0</v>
      </c>
      <c r="F492" s="292"/>
      <c r="G492" s="352">
        <f>+F492*$I$318</f>
        <v>0</v>
      </c>
      <c r="H492" s="350">
        <f t="shared" si="17"/>
        <v>0</v>
      </c>
      <c r="I492" s="300"/>
      <c r="J492" s="292"/>
    </row>
    <row r="493" spans="1:10" hidden="1" x14ac:dyDescent="0.2">
      <c r="A493" s="292">
        <v>174</v>
      </c>
      <c r="B493" s="292">
        <f t="shared" si="15"/>
        <v>0</v>
      </c>
      <c r="C493" s="292"/>
      <c r="D493" s="292"/>
      <c r="E493" s="351">
        <f t="shared" si="16"/>
        <v>0</v>
      </c>
      <c r="F493" s="292"/>
      <c r="G493" s="352">
        <f t="shared" ref="G493:G514" si="20">+F493*$I$318</f>
        <v>0</v>
      </c>
      <c r="H493" s="350">
        <f t="shared" si="17"/>
        <v>0</v>
      </c>
      <c r="I493" s="300"/>
      <c r="J493" s="292"/>
    </row>
    <row r="494" spans="1:10" hidden="1" x14ac:dyDescent="0.2">
      <c r="A494" s="292">
        <v>175</v>
      </c>
      <c r="B494" s="292">
        <f t="shared" si="15"/>
        <v>0</v>
      </c>
      <c r="C494" s="292"/>
      <c r="D494" s="292"/>
      <c r="E494" s="351">
        <f t="shared" si="16"/>
        <v>0</v>
      </c>
      <c r="F494" s="292"/>
      <c r="G494" s="352">
        <f t="shared" si="20"/>
        <v>0</v>
      </c>
      <c r="H494" s="350">
        <f t="shared" si="17"/>
        <v>0</v>
      </c>
      <c r="I494" s="300"/>
      <c r="J494" s="292"/>
    </row>
    <row r="495" spans="1:10" hidden="1" x14ac:dyDescent="0.2">
      <c r="A495" s="292">
        <v>176</v>
      </c>
      <c r="B495" s="292">
        <f t="shared" si="15"/>
        <v>0</v>
      </c>
      <c r="C495" s="292"/>
      <c r="D495" s="292"/>
      <c r="E495" s="351">
        <f t="shared" si="16"/>
        <v>0</v>
      </c>
      <c r="F495" s="292"/>
      <c r="G495" s="352">
        <f t="shared" si="20"/>
        <v>0</v>
      </c>
      <c r="H495" s="350">
        <f t="shared" si="17"/>
        <v>0</v>
      </c>
      <c r="I495" s="300"/>
      <c r="J495" s="292"/>
    </row>
    <row r="496" spans="1:10" hidden="1" x14ac:dyDescent="0.2">
      <c r="A496" s="292">
        <v>177</v>
      </c>
      <c r="B496" s="292">
        <f t="shared" si="15"/>
        <v>0</v>
      </c>
      <c r="C496" s="292"/>
      <c r="D496" s="292"/>
      <c r="E496" s="351">
        <f t="shared" si="16"/>
        <v>0</v>
      </c>
      <c r="F496" s="292"/>
      <c r="G496" s="352">
        <f t="shared" si="20"/>
        <v>0</v>
      </c>
      <c r="H496" s="350">
        <f t="shared" si="17"/>
        <v>0</v>
      </c>
      <c r="I496" s="300"/>
      <c r="J496" s="292"/>
    </row>
    <row r="497" spans="1:10" hidden="1" x14ac:dyDescent="0.2">
      <c r="A497" s="292">
        <v>178</v>
      </c>
      <c r="B497" s="292">
        <f t="shared" si="15"/>
        <v>0</v>
      </c>
      <c r="C497" s="292"/>
      <c r="D497" s="292"/>
      <c r="E497" s="351">
        <f t="shared" si="16"/>
        <v>0</v>
      </c>
      <c r="F497" s="292"/>
      <c r="G497" s="352">
        <f t="shared" si="20"/>
        <v>0</v>
      </c>
      <c r="H497" s="350">
        <f t="shared" si="17"/>
        <v>0</v>
      </c>
      <c r="I497" s="300"/>
      <c r="J497" s="292"/>
    </row>
    <row r="498" spans="1:10" hidden="1" x14ac:dyDescent="0.2">
      <c r="A498" s="292">
        <v>179</v>
      </c>
      <c r="B498" s="292">
        <f t="shared" si="15"/>
        <v>0</v>
      </c>
      <c r="C498" s="292"/>
      <c r="D498" s="292"/>
      <c r="E498" s="351">
        <f t="shared" si="16"/>
        <v>0</v>
      </c>
      <c r="F498" s="292"/>
      <c r="G498" s="352">
        <f t="shared" si="20"/>
        <v>0</v>
      </c>
      <c r="H498" s="350">
        <f t="shared" si="17"/>
        <v>0</v>
      </c>
      <c r="I498" s="300"/>
    </row>
    <row r="499" spans="1:10" hidden="1" x14ac:dyDescent="0.2">
      <c r="A499" s="292">
        <v>180</v>
      </c>
      <c r="B499" s="292">
        <f t="shared" si="15"/>
        <v>0</v>
      </c>
      <c r="C499" s="292"/>
      <c r="D499" s="292"/>
      <c r="E499" s="351">
        <f t="shared" si="16"/>
        <v>0</v>
      </c>
      <c r="F499" s="292"/>
      <c r="G499" s="352">
        <f t="shared" si="20"/>
        <v>0</v>
      </c>
      <c r="H499" s="350">
        <f t="shared" si="17"/>
        <v>0</v>
      </c>
      <c r="I499" s="300"/>
      <c r="J499" s="292"/>
    </row>
    <row r="500" spans="1:10" hidden="1" x14ac:dyDescent="0.2">
      <c r="A500" s="292">
        <v>181</v>
      </c>
      <c r="B500" s="292">
        <f t="shared" si="15"/>
        <v>0</v>
      </c>
      <c r="C500" s="292"/>
      <c r="D500" s="292"/>
      <c r="E500" s="351">
        <f t="shared" si="16"/>
        <v>0</v>
      </c>
      <c r="F500" s="292"/>
      <c r="G500" s="352">
        <f t="shared" si="20"/>
        <v>0</v>
      </c>
      <c r="H500" s="350">
        <f t="shared" si="17"/>
        <v>0</v>
      </c>
      <c r="I500" s="300"/>
      <c r="J500" s="292"/>
    </row>
    <row r="501" spans="1:10" hidden="1" x14ac:dyDescent="0.2">
      <c r="A501" s="292">
        <v>182</v>
      </c>
      <c r="B501" s="292">
        <f t="shared" si="15"/>
        <v>0</v>
      </c>
      <c r="C501" s="292"/>
      <c r="D501" s="292"/>
      <c r="E501" s="351">
        <f t="shared" si="16"/>
        <v>0</v>
      </c>
      <c r="F501" s="292"/>
      <c r="G501" s="352">
        <f t="shared" si="20"/>
        <v>0</v>
      </c>
      <c r="H501" s="350">
        <f t="shared" si="17"/>
        <v>0</v>
      </c>
      <c r="I501" s="300"/>
      <c r="J501" s="292"/>
    </row>
    <row r="502" spans="1:10" hidden="1" x14ac:dyDescent="0.2">
      <c r="A502" s="292">
        <v>183</v>
      </c>
      <c r="B502" s="292">
        <f t="shared" si="15"/>
        <v>0</v>
      </c>
      <c r="C502" s="292"/>
      <c r="D502" s="292"/>
      <c r="E502" s="351">
        <f t="shared" si="16"/>
        <v>0</v>
      </c>
      <c r="F502" s="292"/>
      <c r="G502" s="352">
        <f t="shared" si="20"/>
        <v>0</v>
      </c>
      <c r="H502" s="350">
        <f t="shared" si="17"/>
        <v>0</v>
      </c>
      <c r="I502" s="300"/>
      <c r="J502" s="292"/>
    </row>
    <row r="503" spans="1:10" hidden="1" x14ac:dyDescent="0.2">
      <c r="A503" s="292">
        <v>184</v>
      </c>
      <c r="B503" s="292">
        <f t="shared" si="15"/>
        <v>0</v>
      </c>
      <c r="C503" s="292"/>
      <c r="D503" s="292"/>
      <c r="E503" s="351">
        <f t="shared" si="16"/>
        <v>0</v>
      </c>
      <c r="F503" s="292"/>
      <c r="G503" s="352">
        <f t="shared" si="20"/>
        <v>0</v>
      </c>
      <c r="H503" s="350">
        <f t="shared" si="17"/>
        <v>0</v>
      </c>
      <c r="I503" s="300"/>
      <c r="J503" s="292"/>
    </row>
    <row r="504" spans="1:10" hidden="1" x14ac:dyDescent="0.2">
      <c r="A504" s="292">
        <v>185</v>
      </c>
      <c r="B504" s="292">
        <f t="shared" si="15"/>
        <v>0</v>
      </c>
      <c r="C504" s="292"/>
      <c r="D504" s="292"/>
      <c r="E504" s="351">
        <f t="shared" si="16"/>
        <v>0</v>
      </c>
      <c r="F504" s="292"/>
      <c r="G504" s="352">
        <f t="shared" si="20"/>
        <v>0</v>
      </c>
      <c r="H504" s="350">
        <f t="shared" si="17"/>
        <v>0</v>
      </c>
      <c r="I504" s="300"/>
      <c r="J504" s="292"/>
    </row>
    <row r="505" spans="1:10" hidden="1" x14ac:dyDescent="0.2">
      <c r="A505" s="292">
        <v>186</v>
      </c>
      <c r="B505" s="292">
        <f t="shared" si="15"/>
        <v>0</v>
      </c>
      <c r="C505" s="292"/>
      <c r="D505" s="292"/>
      <c r="E505" s="351">
        <f t="shared" si="16"/>
        <v>0</v>
      </c>
      <c r="F505" s="292"/>
      <c r="G505" s="352">
        <f t="shared" si="20"/>
        <v>0</v>
      </c>
      <c r="H505" s="350">
        <f t="shared" si="17"/>
        <v>0</v>
      </c>
      <c r="I505" s="300"/>
      <c r="J505" s="292"/>
    </row>
    <row r="506" spans="1:10" hidden="1" x14ac:dyDescent="0.2">
      <c r="A506" s="292">
        <v>187</v>
      </c>
      <c r="B506" s="292">
        <f t="shared" si="15"/>
        <v>0</v>
      </c>
      <c r="C506" s="292"/>
      <c r="D506" s="292"/>
      <c r="E506" s="351">
        <f t="shared" si="16"/>
        <v>0</v>
      </c>
      <c r="F506" s="292"/>
      <c r="G506" s="352">
        <f t="shared" si="20"/>
        <v>0</v>
      </c>
      <c r="H506" s="350">
        <f t="shared" si="17"/>
        <v>0</v>
      </c>
      <c r="I506" s="300"/>
      <c r="J506" s="292"/>
    </row>
    <row r="507" spans="1:10" hidden="1" x14ac:dyDescent="0.2">
      <c r="A507" s="292">
        <v>188</v>
      </c>
      <c r="B507" s="292">
        <f t="shared" si="15"/>
        <v>0</v>
      </c>
      <c r="C507" s="292"/>
      <c r="D507" s="292"/>
      <c r="E507" s="351">
        <f t="shared" si="16"/>
        <v>0</v>
      </c>
      <c r="F507" s="292"/>
      <c r="G507" s="352">
        <f t="shared" si="20"/>
        <v>0</v>
      </c>
      <c r="H507" s="350">
        <f t="shared" si="17"/>
        <v>0</v>
      </c>
      <c r="I507" s="300"/>
      <c r="J507" s="292"/>
    </row>
    <row r="508" spans="1:10" hidden="1" x14ac:dyDescent="0.2">
      <c r="A508" s="292">
        <v>189</v>
      </c>
      <c r="B508" s="292">
        <f t="shared" si="15"/>
        <v>0</v>
      </c>
      <c r="C508" s="292"/>
      <c r="D508" s="292"/>
      <c r="E508" s="351">
        <f t="shared" si="16"/>
        <v>0</v>
      </c>
      <c r="F508" s="292"/>
      <c r="G508" s="352">
        <f t="shared" si="20"/>
        <v>0</v>
      </c>
      <c r="H508" s="350">
        <f t="shared" si="17"/>
        <v>0</v>
      </c>
      <c r="I508" s="300"/>
      <c r="J508" s="292"/>
    </row>
    <row r="509" spans="1:10" hidden="1" x14ac:dyDescent="0.2">
      <c r="A509" s="292">
        <v>190</v>
      </c>
      <c r="B509" s="292">
        <f t="shared" si="15"/>
        <v>0</v>
      </c>
      <c r="C509" s="292"/>
      <c r="D509" s="292"/>
      <c r="E509" s="351">
        <f t="shared" si="16"/>
        <v>0</v>
      </c>
      <c r="F509" s="292"/>
      <c r="G509" s="352">
        <f t="shared" si="20"/>
        <v>0</v>
      </c>
      <c r="H509" s="350">
        <f t="shared" si="17"/>
        <v>0</v>
      </c>
      <c r="I509" s="300"/>
      <c r="J509" s="292"/>
    </row>
    <row r="510" spans="1:10" hidden="1" x14ac:dyDescent="0.2">
      <c r="A510" s="292">
        <v>191</v>
      </c>
      <c r="B510" s="292">
        <f t="shared" si="15"/>
        <v>0</v>
      </c>
      <c r="C510" s="292"/>
      <c r="D510" s="292"/>
      <c r="E510" s="351">
        <f t="shared" si="16"/>
        <v>0</v>
      </c>
      <c r="F510" s="292"/>
      <c r="G510" s="352">
        <f t="shared" si="20"/>
        <v>0</v>
      </c>
      <c r="H510" s="350">
        <f t="shared" si="17"/>
        <v>0</v>
      </c>
      <c r="I510" s="300"/>
      <c r="J510" s="292"/>
    </row>
    <row r="511" spans="1:10" hidden="1" x14ac:dyDescent="0.2">
      <c r="A511" s="292">
        <v>192</v>
      </c>
      <c r="B511" s="292">
        <f t="shared" si="15"/>
        <v>0</v>
      </c>
      <c r="C511" s="292"/>
      <c r="D511" s="292"/>
      <c r="E511" s="351">
        <f t="shared" si="16"/>
        <v>0</v>
      </c>
      <c r="F511" s="292"/>
      <c r="G511" s="352">
        <f t="shared" si="20"/>
        <v>0</v>
      </c>
      <c r="H511" s="350">
        <f t="shared" si="17"/>
        <v>0</v>
      </c>
      <c r="I511" s="300"/>
      <c r="J511" s="292"/>
    </row>
    <row r="512" spans="1:10" hidden="1" x14ac:dyDescent="0.2">
      <c r="A512" s="292">
        <v>193</v>
      </c>
      <c r="B512" s="292">
        <f t="shared" ref="B512:B565" si="21">+E233</f>
        <v>0</v>
      </c>
      <c r="C512" s="292"/>
      <c r="D512" s="292"/>
      <c r="E512" s="351">
        <f t="shared" ref="E512:E573" si="22">+I233</f>
        <v>0</v>
      </c>
      <c r="F512" s="292"/>
      <c r="G512" s="352">
        <f t="shared" si="20"/>
        <v>0</v>
      </c>
      <c r="H512" s="350">
        <f t="shared" si="17"/>
        <v>0</v>
      </c>
      <c r="I512" s="300"/>
      <c r="J512" s="292"/>
    </row>
    <row r="513" spans="1:10" hidden="1" x14ac:dyDescent="0.2">
      <c r="A513" s="292">
        <v>194</v>
      </c>
      <c r="B513" s="292">
        <f t="shared" si="21"/>
        <v>0</v>
      </c>
      <c r="C513" s="292"/>
      <c r="D513" s="292"/>
      <c r="E513" s="351">
        <f t="shared" si="22"/>
        <v>0</v>
      </c>
      <c r="F513" s="292"/>
      <c r="G513" s="352">
        <f t="shared" si="20"/>
        <v>0</v>
      </c>
      <c r="H513" s="350">
        <f t="shared" ref="H513:H576" si="23">+E513*G513</f>
        <v>0</v>
      </c>
      <c r="I513" s="300"/>
      <c r="J513" s="292"/>
    </row>
    <row r="514" spans="1:10" hidden="1" x14ac:dyDescent="0.2">
      <c r="A514" s="292">
        <v>195</v>
      </c>
      <c r="B514" s="292">
        <f t="shared" si="21"/>
        <v>0</v>
      </c>
      <c r="C514" s="292"/>
      <c r="D514" s="292"/>
      <c r="E514" s="351">
        <f t="shared" si="22"/>
        <v>0</v>
      </c>
      <c r="F514" s="292"/>
      <c r="G514" s="352">
        <f t="shared" si="20"/>
        <v>0</v>
      </c>
      <c r="H514" s="350">
        <f t="shared" si="23"/>
        <v>0</v>
      </c>
      <c r="I514" s="300"/>
      <c r="J514" s="292"/>
    </row>
    <row r="515" spans="1:10" hidden="1" x14ac:dyDescent="0.2">
      <c r="A515" s="292">
        <v>196</v>
      </c>
      <c r="B515" s="292">
        <f t="shared" si="21"/>
        <v>0</v>
      </c>
      <c r="C515" s="292"/>
      <c r="D515" s="292"/>
      <c r="E515" s="351">
        <f t="shared" si="22"/>
        <v>0</v>
      </c>
      <c r="F515" s="292"/>
      <c r="G515" s="352">
        <f>+F515*$I$318</f>
        <v>0</v>
      </c>
      <c r="H515" s="350">
        <f t="shared" si="23"/>
        <v>0</v>
      </c>
      <c r="I515" s="300"/>
      <c r="J515" s="292"/>
    </row>
    <row r="516" spans="1:10" hidden="1" x14ac:dyDescent="0.2">
      <c r="A516" s="292">
        <v>197</v>
      </c>
      <c r="B516" s="292">
        <f t="shared" si="21"/>
        <v>0</v>
      </c>
      <c r="C516" s="292"/>
      <c r="D516" s="292"/>
      <c r="E516" s="351">
        <f t="shared" si="22"/>
        <v>0</v>
      </c>
      <c r="F516" s="292"/>
      <c r="G516" s="352">
        <f t="shared" ref="G516:G538" si="24">+F516*$I$318</f>
        <v>0</v>
      </c>
      <c r="H516" s="350">
        <f t="shared" si="23"/>
        <v>0</v>
      </c>
      <c r="I516" s="300"/>
      <c r="J516" s="292"/>
    </row>
    <row r="517" spans="1:10" hidden="1" x14ac:dyDescent="0.2">
      <c r="A517" s="292">
        <v>198</v>
      </c>
      <c r="B517" s="292">
        <f t="shared" si="21"/>
        <v>0</v>
      </c>
      <c r="C517" s="292"/>
      <c r="D517" s="292"/>
      <c r="E517" s="351">
        <f t="shared" si="22"/>
        <v>0</v>
      </c>
      <c r="F517" s="292"/>
      <c r="G517" s="352">
        <f t="shared" si="24"/>
        <v>0</v>
      </c>
      <c r="H517" s="350">
        <f t="shared" si="23"/>
        <v>0</v>
      </c>
      <c r="I517" s="300"/>
      <c r="J517" s="292"/>
    </row>
    <row r="518" spans="1:10" hidden="1" x14ac:dyDescent="0.2">
      <c r="A518" s="292">
        <v>199</v>
      </c>
      <c r="B518" s="292">
        <f t="shared" si="21"/>
        <v>0</v>
      </c>
      <c r="C518" s="292"/>
      <c r="D518" s="292"/>
      <c r="E518" s="351">
        <f t="shared" si="22"/>
        <v>0</v>
      </c>
      <c r="F518" s="292"/>
      <c r="G518" s="352">
        <f t="shared" si="24"/>
        <v>0</v>
      </c>
      <c r="H518" s="350">
        <f t="shared" si="23"/>
        <v>0</v>
      </c>
      <c r="I518" s="300"/>
      <c r="J518" s="292"/>
    </row>
    <row r="519" spans="1:10" hidden="1" x14ac:dyDescent="0.2">
      <c r="A519" s="292">
        <v>200</v>
      </c>
      <c r="B519" s="292">
        <f t="shared" si="21"/>
        <v>0</v>
      </c>
      <c r="C519" s="292"/>
      <c r="D519" s="292"/>
      <c r="E519" s="351">
        <f t="shared" si="22"/>
        <v>0</v>
      </c>
      <c r="F519" s="292"/>
      <c r="G519" s="352">
        <f t="shared" si="24"/>
        <v>0</v>
      </c>
      <c r="H519" s="350">
        <f t="shared" si="23"/>
        <v>0</v>
      </c>
      <c r="I519" s="300"/>
    </row>
    <row r="520" spans="1:10" hidden="1" x14ac:dyDescent="0.2">
      <c r="A520" s="292">
        <v>201</v>
      </c>
      <c r="B520" s="292">
        <f t="shared" si="21"/>
        <v>0</v>
      </c>
      <c r="C520" s="292"/>
      <c r="D520" s="292"/>
      <c r="E520" s="351">
        <f t="shared" si="22"/>
        <v>0</v>
      </c>
      <c r="F520" s="292"/>
      <c r="G520" s="352">
        <f t="shared" si="24"/>
        <v>0</v>
      </c>
      <c r="H520" s="350">
        <f t="shared" si="23"/>
        <v>0</v>
      </c>
      <c r="I520" s="300"/>
      <c r="J520" s="292"/>
    </row>
    <row r="521" spans="1:10" hidden="1" x14ac:dyDescent="0.2">
      <c r="A521" s="292">
        <v>202</v>
      </c>
      <c r="B521" s="292">
        <f t="shared" si="21"/>
        <v>0</v>
      </c>
      <c r="C521" s="292"/>
      <c r="D521" s="292"/>
      <c r="E521" s="351">
        <f t="shared" si="22"/>
        <v>0</v>
      </c>
      <c r="F521" s="292"/>
      <c r="G521" s="352">
        <f t="shared" si="24"/>
        <v>0</v>
      </c>
      <c r="H521" s="350">
        <f t="shared" si="23"/>
        <v>0</v>
      </c>
      <c r="I521" s="300"/>
      <c r="J521" s="292"/>
    </row>
    <row r="522" spans="1:10" hidden="1" x14ac:dyDescent="0.2">
      <c r="A522" s="292">
        <v>203</v>
      </c>
      <c r="B522" s="292">
        <f t="shared" si="21"/>
        <v>0</v>
      </c>
      <c r="C522" s="292"/>
      <c r="D522" s="292"/>
      <c r="E522" s="351">
        <f t="shared" si="22"/>
        <v>0</v>
      </c>
      <c r="F522" s="292"/>
      <c r="G522" s="352">
        <f t="shared" si="24"/>
        <v>0</v>
      </c>
      <c r="H522" s="350">
        <f t="shared" si="23"/>
        <v>0</v>
      </c>
      <c r="I522" s="300"/>
      <c r="J522" s="292"/>
    </row>
    <row r="523" spans="1:10" hidden="1" x14ac:dyDescent="0.2">
      <c r="A523" s="292">
        <v>204</v>
      </c>
      <c r="B523" s="292">
        <f t="shared" si="21"/>
        <v>0</v>
      </c>
      <c r="C523" s="292"/>
      <c r="D523" s="292"/>
      <c r="E523" s="351">
        <f t="shared" si="22"/>
        <v>0</v>
      </c>
      <c r="F523" s="292"/>
      <c r="G523" s="352">
        <f t="shared" si="24"/>
        <v>0</v>
      </c>
      <c r="H523" s="350">
        <f t="shared" si="23"/>
        <v>0</v>
      </c>
      <c r="I523" s="300"/>
      <c r="J523" s="292"/>
    </row>
    <row r="524" spans="1:10" hidden="1" x14ac:dyDescent="0.2">
      <c r="A524" s="292">
        <v>205</v>
      </c>
      <c r="B524" s="292">
        <f t="shared" si="21"/>
        <v>0</v>
      </c>
      <c r="C524" s="292"/>
      <c r="D524" s="292"/>
      <c r="E524" s="351">
        <f t="shared" si="22"/>
        <v>0</v>
      </c>
      <c r="F524" s="292"/>
      <c r="G524" s="352">
        <f t="shared" si="24"/>
        <v>0</v>
      </c>
      <c r="H524" s="350">
        <f t="shared" si="23"/>
        <v>0</v>
      </c>
      <c r="I524" s="300"/>
      <c r="J524" s="292"/>
    </row>
    <row r="525" spans="1:10" hidden="1" x14ac:dyDescent="0.2">
      <c r="A525" s="292">
        <v>206</v>
      </c>
      <c r="B525" s="292">
        <f t="shared" si="21"/>
        <v>0</v>
      </c>
      <c r="C525" s="292"/>
      <c r="D525" s="292"/>
      <c r="E525" s="351">
        <f t="shared" si="22"/>
        <v>0</v>
      </c>
      <c r="F525" s="292"/>
      <c r="G525" s="352">
        <f t="shared" si="24"/>
        <v>0</v>
      </c>
      <c r="H525" s="350">
        <f t="shared" si="23"/>
        <v>0</v>
      </c>
      <c r="I525" s="300"/>
      <c r="J525" s="292"/>
    </row>
    <row r="526" spans="1:10" hidden="1" x14ac:dyDescent="0.2">
      <c r="A526" s="292">
        <v>207</v>
      </c>
      <c r="B526" s="292">
        <f t="shared" si="21"/>
        <v>0</v>
      </c>
      <c r="C526" s="292"/>
      <c r="D526" s="292"/>
      <c r="E526" s="351">
        <f t="shared" si="22"/>
        <v>0</v>
      </c>
      <c r="F526" s="292"/>
      <c r="G526" s="352">
        <f t="shared" si="24"/>
        <v>0</v>
      </c>
      <c r="H526" s="350">
        <f t="shared" si="23"/>
        <v>0</v>
      </c>
      <c r="I526" s="300"/>
      <c r="J526" s="292"/>
    </row>
    <row r="527" spans="1:10" hidden="1" x14ac:dyDescent="0.2">
      <c r="A527" s="292">
        <v>208</v>
      </c>
      <c r="B527" s="292">
        <f t="shared" si="21"/>
        <v>0</v>
      </c>
      <c r="C527" s="292"/>
      <c r="D527" s="292"/>
      <c r="E527" s="351">
        <f t="shared" si="22"/>
        <v>0</v>
      </c>
      <c r="F527" s="292"/>
      <c r="G527" s="352">
        <f t="shared" si="24"/>
        <v>0</v>
      </c>
      <c r="H527" s="350">
        <f t="shared" si="23"/>
        <v>0</v>
      </c>
      <c r="I527" s="300"/>
      <c r="J527" s="292"/>
    </row>
    <row r="528" spans="1:10" hidden="1" x14ac:dyDescent="0.2">
      <c r="A528" s="292">
        <v>209</v>
      </c>
      <c r="B528" s="292">
        <f t="shared" si="21"/>
        <v>0</v>
      </c>
      <c r="C528" s="292"/>
      <c r="D528" s="292"/>
      <c r="E528" s="351">
        <f t="shared" si="22"/>
        <v>0</v>
      </c>
      <c r="F528" s="292"/>
      <c r="G528" s="352">
        <f t="shared" si="24"/>
        <v>0</v>
      </c>
      <c r="H528" s="350">
        <f t="shared" si="23"/>
        <v>0</v>
      </c>
      <c r="I528" s="300"/>
      <c r="J528" s="292"/>
    </row>
    <row r="529" spans="1:10" hidden="1" x14ac:dyDescent="0.2">
      <c r="A529" s="292">
        <v>210</v>
      </c>
      <c r="B529" s="292">
        <f t="shared" si="21"/>
        <v>0</v>
      </c>
      <c r="C529" s="292"/>
      <c r="D529" s="292"/>
      <c r="E529" s="351">
        <f t="shared" si="22"/>
        <v>0</v>
      </c>
      <c r="F529" s="292"/>
      <c r="G529" s="352">
        <f t="shared" si="24"/>
        <v>0</v>
      </c>
      <c r="H529" s="350">
        <f t="shared" si="23"/>
        <v>0</v>
      </c>
      <c r="I529" s="300"/>
      <c r="J529" s="292"/>
    </row>
    <row r="530" spans="1:10" hidden="1" x14ac:dyDescent="0.2">
      <c r="A530" s="292">
        <v>211</v>
      </c>
      <c r="B530" s="292">
        <f t="shared" si="21"/>
        <v>0</v>
      </c>
      <c r="C530" s="292"/>
      <c r="D530" s="292"/>
      <c r="E530" s="351">
        <f t="shared" si="22"/>
        <v>0</v>
      </c>
      <c r="F530" s="292"/>
      <c r="G530" s="352">
        <f t="shared" si="24"/>
        <v>0</v>
      </c>
      <c r="H530" s="350">
        <f t="shared" si="23"/>
        <v>0</v>
      </c>
      <c r="I530" s="300"/>
      <c r="J530" s="292"/>
    </row>
    <row r="531" spans="1:10" hidden="1" x14ac:dyDescent="0.2">
      <c r="A531" s="292">
        <v>212</v>
      </c>
      <c r="B531" s="292">
        <f t="shared" si="21"/>
        <v>0</v>
      </c>
      <c r="C531" s="292"/>
      <c r="D531" s="292"/>
      <c r="E531" s="351">
        <f t="shared" si="22"/>
        <v>0</v>
      </c>
      <c r="F531" s="292"/>
      <c r="G531" s="352">
        <f t="shared" si="24"/>
        <v>0</v>
      </c>
      <c r="H531" s="350">
        <f t="shared" si="23"/>
        <v>0</v>
      </c>
      <c r="I531" s="300"/>
      <c r="J531" s="292"/>
    </row>
    <row r="532" spans="1:10" hidden="1" x14ac:dyDescent="0.2">
      <c r="A532" s="292">
        <v>213</v>
      </c>
      <c r="B532" s="292">
        <f t="shared" si="21"/>
        <v>0</v>
      </c>
      <c r="C532" s="292"/>
      <c r="D532" s="292"/>
      <c r="E532" s="351">
        <f t="shared" si="22"/>
        <v>0</v>
      </c>
      <c r="F532" s="292"/>
      <c r="G532" s="352">
        <f t="shared" si="24"/>
        <v>0</v>
      </c>
      <c r="H532" s="350">
        <f t="shared" si="23"/>
        <v>0</v>
      </c>
      <c r="I532" s="300"/>
      <c r="J532" s="292"/>
    </row>
    <row r="533" spans="1:10" hidden="1" x14ac:dyDescent="0.2">
      <c r="A533" s="292">
        <v>214</v>
      </c>
      <c r="B533" s="292">
        <f t="shared" si="21"/>
        <v>0</v>
      </c>
      <c r="C533" s="292"/>
      <c r="D533" s="292"/>
      <c r="E533" s="351">
        <f t="shared" si="22"/>
        <v>0</v>
      </c>
      <c r="F533" s="292"/>
      <c r="G533" s="352">
        <f t="shared" si="24"/>
        <v>0</v>
      </c>
      <c r="H533" s="350">
        <f t="shared" si="23"/>
        <v>0</v>
      </c>
      <c r="I533" s="300"/>
      <c r="J533" s="292"/>
    </row>
    <row r="534" spans="1:10" hidden="1" x14ac:dyDescent="0.2">
      <c r="A534" s="292">
        <v>215</v>
      </c>
      <c r="B534" s="292">
        <f t="shared" si="21"/>
        <v>0</v>
      </c>
      <c r="C534" s="292"/>
      <c r="D534" s="292"/>
      <c r="E534" s="351">
        <f t="shared" si="22"/>
        <v>0</v>
      </c>
      <c r="F534" s="292"/>
      <c r="G534" s="352">
        <f t="shared" si="24"/>
        <v>0</v>
      </c>
      <c r="H534" s="350">
        <f t="shared" si="23"/>
        <v>0</v>
      </c>
      <c r="I534" s="300"/>
      <c r="J534" s="292"/>
    </row>
    <row r="535" spans="1:10" hidden="1" x14ac:dyDescent="0.2">
      <c r="A535" s="292">
        <v>216</v>
      </c>
      <c r="B535" s="292">
        <f t="shared" si="21"/>
        <v>0</v>
      </c>
      <c r="C535" s="292"/>
      <c r="D535" s="292"/>
      <c r="E535" s="351">
        <f t="shared" si="22"/>
        <v>0</v>
      </c>
      <c r="F535" s="292"/>
      <c r="G535" s="352">
        <f t="shared" si="24"/>
        <v>0</v>
      </c>
      <c r="H535" s="350">
        <f t="shared" si="23"/>
        <v>0</v>
      </c>
      <c r="I535" s="300"/>
      <c r="J535" s="292"/>
    </row>
    <row r="536" spans="1:10" hidden="1" x14ac:dyDescent="0.2">
      <c r="A536" s="292">
        <v>217</v>
      </c>
      <c r="B536" s="292">
        <f t="shared" si="21"/>
        <v>0</v>
      </c>
      <c r="C536" s="292"/>
      <c r="D536" s="292"/>
      <c r="E536" s="351">
        <f t="shared" si="22"/>
        <v>0</v>
      </c>
      <c r="F536" s="292"/>
      <c r="G536" s="352">
        <f t="shared" si="24"/>
        <v>0</v>
      </c>
      <c r="H536" s="350">
        <f t="shared" si="23"/>
        <v>0</v>
      </c>
      <c r="I536" s="300"/>
      <c r="J536" s="292"/>
    </row>
    <row r="537" spans="1:10" hidden="1" x14ac:dyDescent="0.2">
      <c r="A537" s="292">
        <v>218</v>
      </c>
      <c r="B537" s="292">
        <f t="shared" si="21"/>
        <v>0</v>
      </c>
      <c r="C537" s="292"/>
      <c r="D537" s="292"/>
      <c r="E537" s="351">
        <f t="shared" si="22"/>
        <v>0</v>
      </c>
      <c r="F537" s="292"/>
      <c r="G537" s="352">
        <f t="shared" si="24"/>
        <v>0</v>
      </c>
      <c r="H537" s="350">
        <f t="shared" si="23"/>
        <v>0</v>
      </c>
      <c r="I537" s="300"/>
      <c r="J537" s="292"/>
    </row>
    <row r="538" spans="1:10" hidden="1" x14ac:dyDescent="0.2">
      <c r="A538" s="292">
        <v>219</v>
      </c>
      <c r="B538" s="292">
        <f t="shared" si="21"/>
        <v>0</v>
      </c>
      <c r="C538" s="292"/>
      <c r="D538" s="292"/>
      <c r="E538" s="351">
        <f t="shared" si="22"/>
        <v>0</v>
      </c>
      <c r="F538" s="292"/>
      <c r="G538" s="352">
        <f t="shared" si="24"/>
        <v>0</v>
      </c>
      <c r="H538" s="350">
        <f t="shared" si="23"/>
        <v>0</v>
      </c>
      <c r="I538" s="300"/>
      <c r="J538" s="292"/>
    </row>
    <row r="539" spans="1:10" hidden="1" x14ac:dyDescent="0.2">
      <c r="A539" s="292">
        <v>220</v>
      </c>
      <c r="B539" s="292">
        <f t="shared" si="21"/>
        <v>0</v>
      </c>
      <c r="C539" s="292"/>
      <c r="D539" s="292"/>
      <c r="E539" s="351">
        <f t="shared" si="22"/>
        <v>0</v>
      </c>
      <c r="F539" s="292"/>
      <c r="G539" s="352">
        <f>+F539*$I$318</f>
        <v>0</v>
      </c>
      <c r="H539" s="350">
        <f t="shared" si="23"/>
        <v>0</v>
      </c>
      <c r="I539" s="300"/>
      <c r="J539" s="292"/>
    </row>
    <row r="540" spans="1:10" hidden="1" x14ac:dyDescent="0.2">
      <c r="A540" s="292">
        <v>221</v>
      </c>
      <c r="B540" s="292">
        <f t="shared" si="21"/>
        <v>0</v>
      </c>
      <c r="C540" s="292"/>
      <c r="D540" s="292"/>
      <c r="E540" s="351">
        <f t="shared" si="22"/>
        <v>0</v>
      </c>
      <c r="F540" s="292"/>
      <c r="G540" s="352">
        <f t="shared" ref="G540:G559" si="25">+F540*$I$318</f>
        <v>0</v>
      </c>
      <c r="H540" s="350">
        <f t="shared" si="23"/>
        <v>0</v>
      </c>
      <c r="I540" s="300"/>
      <c r="J540" s="292"/>
    </row>
    <row r="541" spans="1:10" hidden="1" x14ac:dyDescent="0.2">
      <c r="A541" s="292">
        <v>222</v>
      </c>
      <c r="B541" s="292">
        <f t="shared" si="21"/>
        <v>0</v>
      </c>
      <c r="C541" s="292"/>
      <c r="D541" s="292"/>
      <c r="E541" s="351">
        <f t="shared" si="22"/>
        <v>0</v>
      </c>
      <c r="F541" s="292"/>
      <c r="G541" s="352">
        <f t="shared" si="25"/>
        <v>0</v>
      </c>
      <c r="H541" s="350">
        <f t="shared" si="23"/>
        <v>0</v>
      </c>
      <c r="I541" s="300"/>
      <c r="J541" s="292"/>
    </row>
    <row r="542" spans="1:10" hidden="1" x14ac:dyDescent="0.2">
      <c r="A542" s="292">
        <v>223</v>
      </c>
      <c r="B542" s="292">
        <f t="shared" si="21"/>
        <v>0</v>
      </c>
      <c r="C542" s="292"/>
      <c r="D542" s="292"/>
      <c r="E542" s="351">
        <f t="shared" si="22"/>
        <v>0</v>
      </c>
      <c r="F542" s="292"/>
      <c r="G542" s="352">
        <f t="shared" si="25"/>
        <v>0</v>
      </c>
      <c r="H542" s="350">
        <f t="shared" si="23"/>
        <v>0</v>
      </c>
      <c r="I542" s="300"/>
      <c r="J542" s="292"/>
    </row>
    <row r="543" spans="1:10" hidden="1" x14ac:dyDescent="0.2">
      <c r="A543" s="292">
        <v>224</v>
      </c>
      <c r="B543" s="292">
        <f t="shared" si="21"/>
        <v>0</v>
      </c>
      <c r="C543" s="292"/>
      <c r="D543" s="292"/>
      <c r="E543" s="351">
        <f t="shared" si="22"/>
        <v>0</v>
      </c>
      <c r="F543" s="292"/>
      <c r="G543" s="352">
        <f t="shared" si="25"/>
        <v>0</v>
      </c>
      <c r="H543" s="350">
        <f t="shared" si="23"/>
        <v>0</v>
      </c>
      <c r="I543" s="300"/>
    </row>
    <row r="544" spans="1:10" hidden="1" x14ac:dyDescent="0.2">
      <c r="A544" s="292">
        <v>225</v>
      </c>
      <c r="B544" s="292">
        <f t="shared" si="21"/>
        <v>0</v>
      </c>
      <c r="C544" s="292"/>
      <c r="D544" s="292"/>
      <c r="E544" s="351">
        <f t="shared" si="22"/>
        <v>0</v>
      </c>
      <c r="F544" s="292"/>
      <c r="G544" s="352">
        <f t="shared" si="25"/>
        <v>0</v>
      </c>
      <c r="H544" s="350">
        <f t="shared" si="23"/>
        <v>0</v>
      </c>
      <c r="I544" s="300"/>
      <c r="J544" s="292"/>
    </row>
    <row r="545" spans="1:10" hidden="1" x14ac:dyDescent="0.2">
      <c r="A545" s="292">
        <v>226</v>
      </c>
      <c r="B545" s="292">
        <f t="shared" si="21"/>
        <v>0</v>
      </c>
      <c r="C545" s="292"/>
      <c r="D545" s="292"/>
      <c r="E545" s="351">
        <f t="shared" si="22"/>
        <v>0</v>
      </c>
      <c r="F545" s="292"/>
      <c r="G545" s="352">
        <f t="shared" si="25"/>
        <v>0</v>
      </c>
      <c r="H545" s="350">
        <f t="shared" si="23"/>
        <v>0</v>
      </c>
      <c r="I545" s="300"/>
      <c r="J545" s="292"/>
    </row>
    <row r="546" spans="1:10" hidden="1" x14ac:dyDescent="0.2">
      <c r="A546" s="292">
        <v>227</v>
      </c>
      <c r="B546" s="292">
        <f t="shared" si="21"/>
        <v>0</v>
      </c>
      <c r="C546" s="292"/>
      <c r="D546" s="292"/>
      <c r="E546" s="351">
        <f t="shared" si="22"/>
        <v>0</v>
      </c>
      <c r="F546" s="292"/>
      <c r="G546" s="352">
        <f t="shared" si="25"/>
        <v>0</v>
      </c>
      <c r="H546" s="350">
        <f t="shared" si="23"/>
        <v>0</v>
      </c>
      <c r="I546" s="300"/>
      <c r="J546" s="292"/>
    </row>
    <row r="547" spans="1:10" hidden="1" x14ac:dyDescent="0.2">
      <c r="A547" s="292">
        <v>228</v>
      </c>
      <c r="B547" s="292">
        <f t="shared" si="21"/>
        <v>0</v>
      </c>
      <c r="C547" s="292"/>
      <c r="D547" s="292"/>
      <c r="E547" s="351">
        <f t="shared" si="22"/>
        <v>0</v>
      </c>
      <c r="F547" s="292"/>
      <c r="G547" s="352">
        <f t="shared" si="25"/>
        <v>0</v>
      </c>
      <c r="H547" s="350">
        <f t="shared" si="23"/>
        <v>0</v>
      </c>
      <c r="I547" s="300"/>
      <c r="J547" s="292"/>
    </row>
    <row r="548" spans="1:10" hidden="1" x14ac:dyDescent="0.2">
      <c r="A548" s="292">
        <v>229</v>
      </c>
      <c r="B548" s="292">
        <f t="shared" si="21"/>
        <v>0</v>
      </c>
      <c r="C548" s="292"/>
      <c r="D548" s="292"/>
      <c r="E548" s="351">
        <f t="shared" si="22"/>
        <v>0</v>
      </c>
      <c r="F548" s="292"/>
      <c r="G548" s="352">
        <f t="shared" si="25"/>
        <v>0</v>
      </c>
      <c r="H548" s="350">
        <f t="shared" si="23"/>
        <v>0</v>
      </c>
      <c r="I548" s="300"/>
      <c r="J548" s="292"/>
    </row>
    <row r="549" spans="1:10" hidden="1" x14ac:dyDescent="0.2">
      <c r="A549" s="292">
        <v>230</v>
      </c>
      <c r="B549" s="292">
        <f t="shared" si="21"/>
        <v>0</v>
      </c>
      <c r="C549" s="292"/>
      <c r="D549" s="292"/>
      <c r="E549" s="351">
        <f t="shared" si="22"/>
        <v>0</v>
      </c>
      <c r="F549" s="292"/>
      <c r="G549" s="352">
        <f t="shared" si="25"/>
        <v>0</v>
      </c>
      <c r="H549" s="350">
        <f t="shared" si="23"/>
        <v>0</v>
      </c>
      <c r="I549" s="300"/>
      <c r="J549" s="292"/>
    </row>
    <row r="550" spans="1:10" hidden="1" x14ac:dyDescent="0.2">
      <c r="A550" s="292">
        <v>231</v>
      </c>
      <c r="B550" s="292">
        <f t="shared" si="21"/>
        <v>0</v>
      </c>
      <c r="C550" s="292"/>
      <c r="D550" s="292"/>
      <c r="E550" s="351">
        <f t="shared" si="22"/>
        <v>0</v>
      </c>
      <c r="F550" s="292"/>
      <c r="G550" s="352">
        <f t="shared" si="25"/>
        <v>0</v>
      </c>
      <c r="H550" s="350">
        <f t="shared" si="23"/>
        <v>0</v>
      </c>
      <c r="I550" s="300"/>
      <c r="J550" s="292"/>
    </row>
    <row r="551" spans="1:10" hidden="1" x14ac:dyDescent="0.2">
      <c r="A551" s="292">
        <v>232</v>
      </c>
      <c r="B551" s="292">
        <f t="shared" si="21"/>
        <v>0</v>
      </c>
      <c r="C551" s="292"/>
      <c r="D551" s="292"/>
      <c r="E551" s="351">
        <f t="shared" si="22"/>
        <v>0</v>
      </c>
      <c r="F551" s="292"/>
      <c r="G551" s="352">
        <f t="shared" si="25"/>
        <v>0</v>
      </c>
      <c r="H551" s="350">
        <f t="shared" si="23"/>
        <v>0</v>
      </c>
      <c r="I551" s="300"/>
      <c r="J551" s="292"/>
    </row>
    <row r="552" spans="1:10" hidden="1" x14ac:dyDescent="0.2">
      <c r="A552" s="292">
        <v>233</v>
      </c>
      <c r="B552" s="292">
        <f t="shared" si="21"/>
        <v>0</v>
      </c>
      <c r="C552" s="292"/>
      <c r="D552" s="292"/>
      <c r="E552" s="351">
        <f t="shared" si="22"/>
        <v>0</v>
      </c>
      <c r="F552" s="292"/>
      <c r="G552" s="352">
        <f t="shared" si="25"/>
        <v>0</v>
      </c>
      <c r="H552" s="350">
        <f t="shared" si="23"/>
        <v>0</v>
      </c>
      <c r="I552" s="300"/>
      <c r="J552" s="292"/>
    </row>
    <row r="553" spans="1:10" hidden="1" x14ac:dyDescent="0.2">
      <c r="A553" s="292">
        <v>234</v>
      </c>
      <c r="B553" s="292">
        <f t="shared" si="21"/>
        <v>0</v>
      </c>
      <c r="C553" s="292"/>
      <c r="D553" s="292"/>
      <c r="E553" s="351">
        <f t="shared" si="22"/>
        <v>0</v>
      </c>
      <c r="F553" s="292"/>
      <c r="G553" s="352">
        <f t="shared" si="25"/>
        <v>0</v>
      </c>
      <c r="H553" s="350">
        <f t="shared" si="23"/>
        <v>0</v>
      </c>
      <c r="I553" s="300"/>
      <c r="J553" s="292"/>
    </row>
    <row r="554" spans="1:10" hidden="1" x14ac:dyDescent="0.2">
      <c r="A554" s="292">
        <v>235</v>
      </c>
      <c r="B554" s="292">
        <f t="shared" si="21"/>
        <v>0</v>
      </c>
      <c r="C554" s="292"/>
      <c r="D554" s="292"/>
      <c r="E554" s="351">
        <f t="shared" si="22"/>
        <v>0</v>
      </c>
      <c r="F554" s="292"/>
      <c r="G554" s="352">
        <f t="shared" si="25"/>
        <v>0</v>
      </c>
      <c r="H554" s="350">
        <f t="shared" si="23"/>
        <v>0</v>
      </c>
      <c r="I554" s="300"/>
      <c r="J554" s="292"/>
    </row>
    <row r="555" spans="1:10" hidden="1" x14ac:dyDescent="0.2">
      <c r="A555" s="292">
        <v>236</v>
      </c>
      <c r="B555" s="292">
        <f t="shared" si="21"/>
        <v>0</v>
      </c>
      <c r="C555" s="292"/>
      <c r="D555" s="292"/>
      <c r="E555" s="351">
        <f t="shared" si="22"/>
        <v>0</v>
      </c>
      <c r="F555" s="292"/>
      <c r="G555" s="352">
        <f t="shared" si="25"/>
        <v>0</v>
      </c>
      <c r="H555" s="350">
        <f t="shared" si="23"/>
        <v>0</v>
      </c>
      <c r="I555" s="300"/>
      <c r="J555" s="292"/>
    </row>
    <row r="556" spans="1:10" hidden="1" x14ac:dyDescent="0.2">
      <c r="A556" s="292">
        <v>237</v>
      </c>
      <c r="B556" s="292">
        <f t="shared" si="21"/>
        <v>0</v>
      </c>
      <c r="C556" s="292"/>
      <c r="D556" s="292"/>
      <c r="E556" s="351">
        <f t="shared" si="22"/>
        <v>0</v>
      </c>
      <c r="F556" s="292"/>
      <c r="G556" s="352">
        <f t="shared" si="25"/>
        <v>0</v>
      </c>
      <c r="H556" s="350">
        <f t="shared" si="23"/>
        <v>0</v>
      </c>
      <c r="I556" s="300"/>
      <c r="J556" s="292"/>
    </row>
    <row r="557" spans="1:10" hidden="1" x14ac:dyDescent="0.2">
      <c r="A557" s="292">
        <v>238</v>
      </c>
      <c r="B557" s="292">
        <f t="shared" si="21"/>
        <v>0</v>
      </c>
      <c r="C557" s="292"/>
      <c r="D557" s="292"/>
      <c r="E557" s="351">
        <f t="shared" si="22"/>
        <v>0</v>
      </c>
      <c r="F557" s="292"/>
      <c r="G557" s="352">
        <f t="shared" si="25"/>
        <v>0</v>
      </c>
      <c r="H557" s="350">
        <f t="shared" si="23"/>
        <v>0</v>
      </c>
      <c r="I557" s="300"/>
      <c r="J557" s="292"/>
    </row>
    <row r="558" spans="1:10" hidden="1" x14ac:dyDescent="0.2">
      <c r="A558" s="292">
        <v>239</v>
      </c>
      <c r="B558" s="292">
        <f t="shared" si="21"/>
        <v>0</v>
      </c>
      <c r="C558" s="292"/>
      <c r="D558" s="292"/>
      <c r="E558" s="351">
        <f t="shared" si="22"/>
        <v>0</v>
      </c>
      <c r="F558" s="292"/>
      <c r="G558" s="352">
        <f t="shared" si="25"/>
        <v>0</v>
      </c>
      <c r="H558" s="350">
        <f t="shared" si="23"/>
        <v>0</v>
      </c>
      <c r="I558" s="300"/>
      <c r="J558" s="292"/>
    </row>
    <row r="559" spans="1:10" hidden="1" x14ac:dyDescent="0.2">
      <c r="A559" s="292">
        <v>240</v>
      </c>
      <c r="B559" s="292">
        <f t="shared" si="21"/>
        <v>0</v>
      </c>
      <c r="C559" s="292"/>
      <c r="D559" s="292"/>
      <c r="E559" s="351">
        <f t="shared" si="22"/>
        <v>0</v>
      </c>
      <c r="F559" s="292"/>
      <c r="G559" s="352">
        <f t="shared" si="25"/>
        <v>0</v>
      </c>
      <c r="H559" s="350">
        <f t="shared" si="23"/>
        <v>0</v>
      </c>
      <c r="I559" s="300"/>
      <c r="J559" s="292"/>
    </row>
    <row r="560" spans="1:10" hidden="1" x14ac:dyDescent="0.2">
      <c r="A560" s="292">
        <v>241</v>
      </c>
      <c r="B560" s="292">
        <f t="shared" si="21"/>
        <v>0</v>
      </c>
      <c r="C560" s="292">
        <f>+F281</f>
        <v>0</v>
      </c>
      <c r="D560" s="292"/>
      <c r="E560" s="351">
        <f t="shared" si="22"/>
        <v>0</v>
      </c>
      <c r="F560" s="292"/>
      <c r="G560" s="352">
        <f>+F560*$I$318</f>
        <v>0</v>
      </c>
      <c r="H560" s="350">
        <f>+E560*G560</f>
        <v>0</v>
      </c>
      <c r="I560" s="300"/>
      <c r="J560" s="292"/>
    </row>
    <row r="561" spans="1:11" hidden="1" x14ac:dyDescent="0.2">
      <c r="A561" s="292">
        <v>242</v>
      </c>
      <c r="B561" s="292">
        <f t="shared" si="21"/>
        <v>0</v>
      </c>
      <c r="C561" s="292">
        <f t="shared" ref="C561:C571" si="26">+F282</f>
        <v>0</v>
      </c>
      <c r="D561" s="292"/>
      <c r="E561" s="351">
        <f t="shared" si="22"/>
        <v>0</v>
      </c>
      <c r="F561" s="292"/>
      <c r="G561" s="352">
        <f t="shared" ref="G561:G574" si="27">+F561*$I$318</f>
        <v>0</v>
      </c>
      <c r="H561" s="350">
        <f t="shared" si="23"/>
        <v>0</v>
      </c>
      <c r="I561" s="300"/>
      <c r="J561" s="292"/>
    </row>
    <row r="562" spans="1:11" hidden="1" x14ac:dyDescent="0.2">
      <c r="A562" s="292">
        <v>243</v>
      </c>
      <c r="B562" s="292">
        <f t="shared" si="21"/>
        <v>0</v>
      </c>
      <c r="C562" s="292">
        <f t="shared" si="26"/>
        <v>0</v>
      </c>
      <c r="D562" s="292"/>
      <c r="E562" s="351">
        <f t="shared" si="22"/>
        <v>0</v>
      </c>
      <c r="F562" s="292"/>
      <c r="G562" s="352">
        <f t="shared" si="27"/>
        <v>0</v>
      </c>
      <c r="H562" s="350">
        <f t="shared" si="23"/>
        <v>0</v>
      </c>
      <c r="I562" s="353"/>
    </row>
    <row r="563" spans="1:11" hidden="1" x14ac:dyDescent="0.2">
      <c r="A563" s="292">
        <v>244</v>
      </c>
      <c r="B563" s="292">
        <f t="shared" si="21"/>
        <v>0</v>
      </c>
      <c r="C563" s="292">
        <f t="shared" si="26"/>
        <v>0</v>
      </c>
      <c r="D563" s="292"/>
      <c r="E563" s="351">
        <f t="shared" si="22"/>
        <v>0</v>
      </c>
      <c r="F563" s="292"/>
      <c r="G563" s="352">
        <f t="shared" si="27"/>
        <v>0</v>
      </c>
      <c r="H563" s="350">
        <f t="shared" si="23"/>
        <v>0</v>
      </c>
      <c r="I563" s="353"/>
    </row>
    <row r="564" spans="1:11" hidden="1" x14ac:dyDescent="0.2">
      <c r="A564" s="292">
        <v>245</v>
      </c>
      <c r="B564" s="292">
        <f t="shared" si="21"/>
        <v>0</v>
      </c>
      <c r="C564" s="292">
        <f t="shared" si="26"/>
        <v>0</v>
      </c>
      <c r="D564" s="292"/>
      <c r="E564" s="351">
        <f t="shared" si="22"/>
        <v>0</v>
      </c>
      <c r="F564" s="292"/>
      <c r="G564" s="352">
        <f t="shared" si="27"/>
        <v>0</v>
      </c>
      <c r="H564" s="350">
        <f t="shared" si="23"/>
        <v>0</v>
      </c>
      <c r="I564" s="353"/>
      <c r="J564" s="353"/>
      <c r="K564" s="353"/>
    </row>
    <row r="565" spans="1:11" hidden="1" x14ac:dyDescent="0.2">
      <c r="A565" s="292">
        <v>246</v>
      </c>
      <c r="B565" s="292">
        <f t="shared" si="21"/>
        <v>0</v>
      </c>
      <c r="C565" s="292">
        <f t="shared" si="26"/>
        <v>0</v>
      </c>
      <c r="D565" s="292"/>
      <c r="E565" s="351">
        <f t="shared" si="22"/>
        <v>0</v>
      </c>
      <c r="F565" s="292"/>
      <c r="G565" s="352">
        <f t="shared" si="27"/>
        <v>0</v>
      </c>
      <c r="H565" s="350">
        <f t="shared" si="23"/>
        <v>0</v>
      </c>
      <c r="I565" s="353"/>
      <c r="J565" s="353"/>
    </row>
    <row r="566" spans="1:11" hidden="1" x14ac:dyDescent="0.2">
      <c r="A566" s="292">
        <v>247</v>
      </c>
      <c r="B566" s="292">
        <f t="shared" ref="B566:B571" si="28">+E293</f>
        <v>0</v>
      </c>
      <c r="C566" s="292">
        <f t="shared" si="26"/>
        <v>0</v>
      </c>
      <c r="D566" s="292"/>
      <c r="E566" s="351">
        <f t="shared" si="22"/>
        <v>0</v>
      </c>
      <c r="F566" s="292"/>
      <c r="G566" s="352">
        <f t="shared" si="27"/>
        <v>0</v>
      </c>
      <c r="H566" s="350">
        <f t="shared" si="23"/>
        <v>0</v>
      </c>
      <c r="I566" s="300"/>
      <c r="J566" s="292"/>
    </row>
    <row r="567" spans="1:11" hidden="1" x14ac:dyDescent="0.2">
      <c r="A567" s="292">
        <v>248</v>
      </c>
      <c r="B567" s="292">
        <f t="shared" si="28"/>
        <v>0</v>
      </c>
      <c r="C567" s="292">
        <f t="shared" si="26"/>
        <v>0</v>
      </c>
      <c r="D567" s="292"/>
      <c r="E567" s="351">
        <f t="shared" si="22"/>
        <v>0</v>
      </c>
      <c r="F567" s="292"/>
      <c r="G567" s="352">
        <f t="shared" si="27"/>
        <v>0</v>
      </c>
      <c r="H567" s="350">
        <f t="shared" si="23"/>
        <v>0</v>
      </c>
      <c r="I567" s="300"/>
    </row>
    <row r="568" spans="1:11" hidden="1" x14ac:dyDescent="0.2">
      <c r="A568" s="292">
        <v>249</v>
      </c>
      <c r="B568" s="292">
        <f t="shared" si="28"/>
        <v>0</v>
      </c>
      <c r="C568" s="292">
        <f t="shared" si="26"/>
        <v>0</v>
      </c>
      <c r="D568" s="292"/>
      <c r="E568" s="351">
        <f t="shared" si="22"/>
        <v>0</v>
      </c>
      <c r="F568" s="292"/>
      <c r="G568" s="352">
        <f t="shared" si="27"/>
        <v>0</v>
      </c>
      <c r="H568" s="350">
        <f t="shared" si="23"/>
        <v>0</v>
      </c>
      <c r="I568" s="300"/>
      <c r="J568" s="292"/>
    </row>
    <row r="569" spans="1:11" hidden="1" x14ac:dyDescent="0.2">
      <c r="A569" s="292">
        <v>250</v>
      </c>
      <c r="B569" s="292">
        <f t="shared" si="28"/>
        <v>0</v>
      </c>
      <c r="C569" s="292">
        <f t="shared" si="26"/>
        <v>0</v>
      </c>
      <c r="D569" s="292"/>
      <c r="E569" s="351">
        <f t="shared" si="22"/>
        <v>0</v>
      </c>
      <c r="F569" s="292"/>
      <c r="G569" s="352">
        <f t="shared" si="27"/>
        <v>0</v>
      </c>
      <c r="H569" s="350">
        <f t="shared" si="23"/>
        <v>0</v>
      </c>
      <c r="I569" s="300"/>
      <c r="J569" s="292"/>
    </row>
    <row r="570" spans="1:11" hidden="1" x14ac:dyDescent="0.2">
      <c r="A570" s="292">
        <v>251</v>
      </c>
      <c r="B570" s="292">
        <f t="shared" si="28"/>
        <v>0</v>
      </c>
      <c r="C570" s="292">
        <f t="shared" si="26"/>
        <v>0</v>
      </c>
      <c r="D570" s="292"/>
      <c r="E570" s="351">
        <f t="shared" si="22"/>
        <v>0</v>
      </c>
      <c r="F570" s="292"/>
      <c r="G570" s="352">
        <f t="shared" si="27"/>
        <v>0</v>
      </c>
      <c r="H570" s="350">
        <f t="shared" si="23"/>
        <v>0</v>
      </c>
      <c r="I570" s="300"/>
      <c r="J570" s="292"/>
    </row>
    <row r="571" spans="1:11" hidden="1" x14ac:dyDescent="0.2">
      <c r="A571" s="292">
        <v>252</v>
      </c>
      <c r="B571" s="292">
        <f t="shared" si="28"/>
        <v>0</v>
      </c>
      <c r="C571" s="292">
        <f t="shared" si="26"/>
        <v>0</v>
      </c>
      <c r="D571" s="292"/>
      <c r="E571" s="351">
        <f t="shared" si="22"/>
        <v>0</v>
      </c>
      <c r="F571" s="292"/>
      <c r="G571" s="352">
        <f t="shared" si="27"/>
        <v>0</v>
      </c>
      <c r="H571" s="350">
        <f t="shared" si="23"/>
        <v>0</v>
      </c>
      <c r="I571" s="300"/>
      <c r="J571" s="292"/>
    </row>
    <row r="572" spans="1:11" hidden="1" x14ac:dyDescent="0.2">
      <c r="A572" s="292"/>
      <c r="B572" s="292"/>
      <c r="C572" s="292"/>
      <c r="D572" s="292"/>
      <c r="E572" s="351">
        <f t="shared" si="22"/>
        <v>0</v>
      </c>
      <c r="F572" s="292"/>
      <c r="G572" s="352">
        <f t="shared" si="27"/>
        <v>0</v>
      </c>
      <c r="H572" s="350">
        <f t="shared" si="23"/>
        <v>0</v>
      </c>
      <c r="I572" s="300"/>
      <c r="J572" s="292"/>
    </row>
    <row r="573" spans="1:11" hidden="1" x14ac:dyDescent="0.2">
      <c r="A573" s="292"/>
      <c r="B573" s="292"/>
      <c r="C573" s="292"/>
      <c r="D573" s="292"/>
      <c r="E573" s="351">
        <f t="shared" si="22"/>
        <v>0</v>
      </c>
      <c r="F573" s="292"/>
      <c r="G573" s="352">
        <f t="shared" si="27"/>
        <v>0</v>
      </c>
      <c r="H573" s="350">
        <f t="shared" si="23"/>
        <v>0</v>
      </c>
      <c r="I573" s="300"/>
      <c r="J573" s="292"/>
    </row>
    <row r="574" spans="1:11" hidden="1" x14ac:dyDescent="0.2">
      <c r="A574" s="292"/>
      <c r="B574" s="292"/>
      <c r="C574" s="292"/>
      <c r="D574" s="292"/>
      <c r="E574" s="354"/>
      <c r="F574" s="292"/>
      <c r="G574" s="352">
        <f t="shared" si="27"/>
        <v>0</v>
      </c>
      <c r="H574" s="350">
        <f t="shared" si="23"/>
        <v>0</v>
      </c>
      <c r="I574" s="300"/>
      <c r="J574" s="292"/>
    </row>
    <row r="575" spans="1:11" hidden="1" x14ac:dyDescent="0.2">
      <c r="A575" s="292"/>
      <c r="B575" s="292"/>
      <c r="C575" s="292"/>
      <c r="D575" s="292"/>
      <c r="E575" s="354"/>
      <c r="F575" s="355">
        <f>+SUM(E560:E565)/E577</f>
        <v>0</v>
      </c>
      <c r="G575" s="354"/>
      <c r="H575" s="350">
        <f t="shared" si="23"/>
        <v>0</v>
      </c>
      <c r="I575" s="300"/>
      <c r="J575" s="292"/>
    </row>
    <row r="576" spans="1:11" hidden="1" x14ac:dyDescent="0.2">
      <c r="A576" s="292"/>
      <c r="B576" s="292"/>
      <c r="C576" s="292"/>
      <c r="D576" s="292"/>
      <c r="E576" s="354"/>
      <c r="F576" s="292"/>
      <c r="G576" s="354"/>
      <c r="H576" s="356">
        <f t="shared" si="23"/>
        <v>0</v>
      </c>
      <c r="I576" s="300"/>
      <c r="J576" s="292"/>
    </row>
    <row r="577" spans="1:12" ht="16" thickBot="1" x14ac:dyDescent="0.25">
      <c r="A577" s="292"/>
      <c r="B577" s="292"/>
      <c r="C577" s="292"/>
      <c r="D577" s="292"/>
      <c r="E577" s="300">
        <f>SUM(E320:E576)</f>
        <v>8710.7999999999993</v>
      </c>
      <c r="F577" s="300"/>
      <c r="G577" s="300"/>
      <c r="H577" s="357">
        <f>SUM(H320:H576)</f>
        <v>878322000</v>
      </c>
      <c r="I577" s="300"/>
      <c r="J577" s="292"/>
      <c r="K577" s="334"/>
    </row>
    <row r="578" spans="1:12" x14ac:dyDescent="0.2">
      <c r="A578" s="292"/>
      <c r="B578" s="292" t="s">
        <v>331</v>
      </c>
      <c r="C578" s="292"/>
      <c r="D578" s="292"/>
      <c r="E578" s="292"/>
      <c r="F578" s="292"/>
      <c r="G578" s="292"/>
      <c r="H578" s="300"/>
      <c r="I578" s="300"/>
      <c r="J578" s="292"/>
    </row>
    <row r="579" spans="1:12" x14ac:dyDescent="0.2">
      <c r="A579" s="292"/>
      <c r="B579" s="292"/>
      <c r="C579" s="292"/>
      <c r="D579" s="292"/>
      <c r="E579" s="292"/>
      <c r="F579" s="292"/>
      <c r="G579" s="292"/>
      <c r="H579" s="292"/>
      <c r="I579" s="292"/>
      <c r="J579" s="292"/>
    </row>
    <row r="580" spans="1:12" ht="16" thickBot="1" x14ac:dyDescent="0.25">
      <c r="A580" s="292"/>
      <c r="B580" s="292" t="s">
        <v>332</v>
      </c>
      <c r="C580" s="310" t="str">
        <f>+C27</f>
        <v>Año 2027</v>
      </c>
      <c r="D580" s="310" t="str">
        <f>+D27</f>
        <v>Año 2028</v>
      </c>
      <c r="E580" s="310" t="str">
        <f>+E27</f>
        <v>Año 2029</v>
      </c>
      <c r="F580" s="310" t="str">
        <f>+F27</f>
        <v>Año 2030</v>
      </c>
      <c r="G580" s="310" t="str">
        <f>+G27</f>
        <v>Año 2031</v>
      </c>
      <c r="H580" s="292"/>
      <c r="I580" s="292"/>
      <c r="J580" s="292"/>
    </row>
    <row r="581" spans="1:12" ht="17" x14ac:dyDescent="0.2">
      <c r="A581" s="292"/>
      <c r="B581" s="269" t="s">
        <v>492</v>
      </c>
      <c r="C581" s="272">
        <v>4000000</v>
      </c>
      <c r="D581" s="279">
        <f>+C581*(1+$C$28)</f>
        <v>4276000</v>
      </c>
      <c r="E581" s="279">
        <f t="shared" ref="E581:G581" si="29">+D581*(1+D28)</f>
        <v>4481248</v>
      </c>
      <c r="F581" s="279">
        <f t="shared" si="29"/>
        <v>4673941.6639999999</v>
      </c>
      <c r="G581" s="280">
        <f t="shared" si="29"/>
        <v>4814159.9139200002</v>
      </c>
      <c r="H581" s="292"/>
      <c r="I581" s="292"/>
      <c r="J581" s="292"/>
    </row>
    <row r="582" spans="1:12" ht="17" x14ac:dyDescent="0.2">
      <c r="A582" s="292"/>
      <c r="B582" s="270" t="s">
        <v>493</v>
      </c>
      <c r="C582" s="271">
        <v>2000000</v>
      </c>
      <c r="D582" s="281">
        <f>+C582*(1+C28)</f>
        <v>2138000</v>
      </c>
      <c r="E582" s="281">
        <f t="shared" ref="E582:G582" si="30">+D582*(1+D28)</f>
        <v>2240624</v>
      </c>
      <c r="F582" s="281">
        <f t="shared" si="30"/>
        <v>2336970.8319999999</v>
      </c>
      <c r="G582" s="282">
        <f t="shared" si="30"/>
        <v>2407079.9569600001</v>
      </c>
      <c r="H582" s="292"/>
      <c r="I582" s="358"/>
    </row>
    <row r="583" spans="1:12" x14ac:dyDescent="0.2">
      <c r="A583" s="292"/>
      <c r="B583" s="359"/>
      <c r="C583" s="360"/>
      <c r="D583" s="277">
        <f>+C583*(1+C28)</f>
        <v>0</v>
      </c>
      <c r="E583" s="277">
        <f t="shared" ref="E583:G583" si="31">+D583*(1+D28)</f>
        <v>0</v>
      </c>
      <c r="F583" s="277">
        <f t="shared" si="31"/>
        <v>0</v>
      </c>
      <c r="G583" s="278">
        <f t="shared" si="31"/>
        <v>0</v>
      </c>
      <c r="H583" s="292"/>
      <c r="I583" s="361"/>
      <c r="J583" s="292"/>
      <c r="K583" s="300"/>
      <c r="L583" s="300"/>
    </row>
    <row r="584" spans="1:12" x14ac:dyDescent="0.2">
      <c r="A584" s="292"/>
      <c r="B584" s="362"/>
      <c r="C584" s="277"/>
      <c r="D584" s="277">
        <f>+C584*(1+C28)</f>
        <v>0</v>
      </c>
      <c r="E584" s="277">
        <f t="shared" ref="E584:G584" si="32">+D584*(1+D28)</f>
        <v>0</v>
      </c>
      <c r="F584" s="277">
        <f t="shared" si="32"/>
        <v>0</v>
      </c>
      <c r="G584" s="278">
        <f t="shared" si="32"/>
        <v>0</v>
      </c>
      <c r="H584" s="292"/>
      <c r="I584" s="361"/>
      <c r="J584" s="292"/>
      <c r="L584" s="300"/>
    </row>
    <row r="585" spans="1:12" x14ac:dyDescent="0.2">
      <c r="A585" s="292"/>
      <c r="B585" s="362"/>
      <c r="C585" s="277"/>
      <c r="D585" s="277"/>
      <c r="E585" s="277"/>
      <c r="F585" s="277"/>
      <c r="G585" s="278"/>
      <c r="H585" s="292"/>
      <c r="I585" s="292"/>
      <c r="J585" s="292"/>
      <c r="L585" s="300"/>
    </row>
    <row r="586" spans="1:12" ht="16" thickBot="1" x14ac:dyDescent="0.25">
      <c r="A586" s="292"/>
      <c r="B586" s="363"/>
      <c r="C586" s="364"/>
      <c r="D586" s="364">
        <f>+C586*(1+C28)</f>
        <v>0</v>
      </c>
      <c r="E586" s="364">
        <f t="shared" ref="E586:G586" si="33">+D586*(1+D28)</f>
        <v>0</v>
      </c>
      <c r="F586" s="364">
        <f t="shared" si="33"/>
        <v>0</v>
      </c>
      <c r="G586" s="365">
        <f t="shared" si="33"/>
        <v>0</v>
      </c>
      <c r="H586" s="292"/>
      <c r="I586" s="292"/>
      <c r="J586" s="292"/>
    </row>
    <row r="587" spans="1:12" ht="16" x14ac:dyDescent="0.2">
      <c r="A587" s="292"/>
      <c r="B587" s="292"/>
      <c r="C587" s="284">
        <f>SUM(C581:C586)</f>
        <v>6000000</v>
      </c>
      <c r="D587" s="284">
        <f t="shared" ref="D587:G587" si="34">SUM(D581:D586)</f>
        <v>6414000</v>
      </c>
      <c r="E587" s="284">
        <f t="shared" si="34"/>
        <v>6721872</v>
      </c>
      <c r="F587" s="284">
        <f t="shared" si="34"/>
        <v>7010912.4959999993</v>
      </c>
      <c r="G587" s="284">
        <f t="shared" si="34"/>
        <v>7221239.8708800003</v>
      </c>
      <c r="H587" s="312"/>
      <c r="I587" s="292"/>
      <c r="J587" s="292"/>
    </row>
    <row r="588" spans="1:12" x14ac:dyDescent="0.2">
      <c r="A588" s="292"/>
      <c r="B588" s="292"/>
      <c r="C588" s="366"/>
      <c r="D588" s="366"/>
      <c r="E588" s="366"/>
      <c r="F588" s="366"/>
      <c r="G588" s="366"/>
      <c r="H588" s="292"/>
      <c r="I588" s="292"/>
      <c r="J588" s="292"/>
    </row>
    <row r="589" spans="1:12" x14ac:dyDescent="0.2">
      <c r="A589" s="292"/>
      <c r="B589" s="292"/>
      <c r="C589" s="292"/>
      <c r="D589" s="292"/>
      <c r="E589" s="292"/>
      <c r="F589" s="292"/>
      <c r="G589" s="292"/>
      <c r="H589" s="292"/>
      <c r="I589" s="292"/>
      <c r="J589" s="292"/>
    </row>
    <row r="590" spans="1:12" x14ac:dyDescent="0.2">
      <c r="A590" s="292"/>
      <c r="B590" s="299" t="s">
        <v>333</v>
      </c>
      <c r="C590" s="292"/>
      <c r="D590" s="292"/>
      <c r="E590" s="292"/>
      <c r="F590" s="292"/>
      <c r="G590" s="329"/>
      <c r="H590" s="292"/>
      <c r="I590" s="292"/>
      <c r="J590" s="292"/>
    </row>
    <row r="591" spans="1:12" x14ac:dyDescent="0.2">
      <c r="A591" s="292"/>
      <c r="B591" s="292" t="s">
        <v>334</v>
      </c>
      <c r="C591" s="292"/>
      <c r="D591" s="292"/>
      <c r="E591" s="292"/>
      <c r="F591" s="292"/>
      <c r="G591" s="292"/>
      <c r="H591" s="292"/>
      <c r="I591" s="292"/>
      <c r="J591" s="292"/>
    </row>
    <row r="592" spans="1:12" x14ac:dyDescent="0.2">
      <c r="A592" s="292"/>
      <c r="B592" s="292" t="s">
        <v>335</v>
      </c>
      <c r="C592" s="292"/>
      <c r="D592" s="292"/>
      <c r="E592" s="292"/>
      <c r="F592" s="292"/>
      <c r="G592" s="292"/>
      <c r="H592" s="292"/>
      <c r="I592" s="292"/>
      <c r="J592" s="292"/>
    </row>
    <row r="593" spans="1:13" x14ac:dyDescent="0.2">
      <c r="A593" s="292"/>
      <c r="B593" s="292"/>
      <c r="C593" s="292"/>
      <c r="D593" s="292"/>
      <c r="E593" s="292"/>
      <c r="F593" s="292"/>
      <c r="G593" s="292"/>
      <c r="H593" s="292"/>
      <c r="I593" s="292"/>
      <c r="J593" s="292"/>
    </row>
    <row r="594" spans="1:13" x14ac:dyDescent="0.2">
      <c r="A594" s="292"/>
      <c r="B594" s="292" t="s">
        <v>336</v>
      </c>
      <c r="C594" s="292"/>
      <c r="D594" s="292"/>
      <c r="E594" s="292"/>
      <c r="F594" s="292"/>
      <c r="G594" s="292"/>
      <c r="H594" s="292"/>
      <c r="I594" s="292"/>
      <c r="J594" s="292"/>
    </row>
    <row r="595" spans="1:13" ht="16" thickBot="1" x14ac:dyDescent="0.25">
      <c r="A595" s="292"/>
      <c r="B595" s="292"/>
      <c r="C595" s="292"/>
      <c r="D595" s="292"/>
      <c r="E595" s="292"/>
      <c r="F595" s="367">
        <v>0.2</v>
      </c>
      <c r="G595" s="292"/>
    </row>
    <row r="596" spans="1:13" x14ac:dyDescent="0.2">
      <c r="A596" s="292" t="s">
        <v>439</v>
      </c>
      <c r="B596" s="292" t="s">
        <v>444</v>
      </c>
      <c r="C596" s="292" t="s">
        <v>440</v>
      </c>
      <c r="D596" s="295" t="s">
        <v>447</v>
      </c>
      <c r="E596" s="368" t="s">
        <v>452</v>
      </c>
      <c r="F596" s="310"/>
      <c r="G596" s="310"/>
      <c r="H596" s="369"/>
      <c r="I596" s="369"/>
      <c r="J596" s="369"/>
      <c r="K596" s="369"/>
      <c r="L596" s="369"/>
      <c r="M596" s="369"/>
    </row>
    <row r="597" spans="1:13" x14ac:dyDescent="0.2">
      <c r="A597" s="292">
        <v>1</v>
      </c>
      <c r="B597" s="292" t="str">
        <f t="shared" ref="B597:B660" si="35">+E41</f>
        <v>Agendamiento citas</v>
      </c>
      <c r="C597" s="292"/>
      <c r="D597" s="292"/>
      <c r="E597" s="370">
        <f>+G320*$F$595</f>
        <v>7600</v>
      </c>
      <c r="F597" s="371"/>
      <c r="G597" s="372"/>
    </row>
    <row r="598" spans="1:13" x14ac:dyDescent="0.2">
      <c r="A598" s="292">
        <v>2</v>
      </c>
      <c r="B598" s="292" t="str">
        <f t="shared" si="35"/>
        <v>Telemedicina</v>
      </c>
      <c r="C598" s="292"/>
      <c r="D598" s="292"/>
      <c r="E598" s="370">
        <f t="shared" ref="E598:E604" si="36">+G321*$F$595</f>
        <v>4800</v>
      </c>
      <c r="F598" s="371"/>
      <c r="G598" s="292"/>
      <c r="H598" s="373"/>
    </row>
    <row r="599" spans="1:13" x14ac:dyDescent="0.2">
      <c r="A599" s="292">
        <v>3</v>
      </c>
      <c r="B599" s="292" t="str">
        <f t="shared" si="35"/>
        <v>Laboratorios</v>
      </c>
      <c r="C599" s="292"/>
      <c r="D599" s="292"/>
      <c r="E599" s="370">
        <f t="shared" si="36"/>
        <v>5600</v>
      </c>
      <c r="F599" s="371"/>
      <c r="G599" s="292"/>
      <c r="H599" s="373"/>
      <c r="K599" s="373"/>
    </row>
    <row r="600" spans="1:13" x14ac:dyDescent="0.2">
      <c r="A600" s="292">
        <v>4</v>
      </c>
      <c r="B600" s="292" t="str">
        <f t="shared" si="35"/>
        <v>Imágenes</v>
      </c>
      <c r="C600" s="292"/>
      <c r="D600" s="292"/>
      <c r="E600" s="370">
        <f t="shared" si="36"/>
        <v>11200</v>
      </c>
      <c r="F600" s="371"/>
      <c r="G600" s="292"/>
      <c r="H600" s="373"/>
      <c r="K600" s="373"/>
    </row>
    <row r="601" spans="1:13" x14ac:dyDescent="0.2">
      <c r="A601" s="292">
        <v>5</v>
      </c>
      <c r="B601" s="292" t="str">
        <f t="shared" si="35"/>
        <v>Medicamentos</v>
      </c>
      <c r="C601" s="292"/>
      <c r="D601" s="292"/>
      <c r="E601" s="370">
        <f t="shared" si="36"/>
        <v>4320</v>
      </c>
      <c r="F601" s="371"/>
      <c r="G601" s="292"/>
      <c r="H601" s="373"/>
    </row>
    <row r="602" spans="1:13" x14ac:dyDescent="0.2">
      <c r="A602" s="292">
        <v>6</v>
      </c>
      <c r="B602" s="292" t="str">
        <f t="shared" si="35"/>
        <v>Salud ocupacional</v>
      </c>
      <c r="C602" s="292"/>
      <c r="D602" s="292"/>
      <c r="E602" s="370">
        <f t="shared" si="36"/>
        <v>140000</v>
      </c>
      <c r="F602" s="371"/>
      <c r="G602" s="292"/>
      <c r="H602" s="373"/>
      <c r="K602" s="373"/>
    </row>
    <row r="603" spans="1:13" x14ac:dyDescent="0.2">
      <c r="A603" s="292">
        <v>7</v>
      </c>
      <c r="B603" s="292" t="str">
        <f t="shared" si="35"/>
        <v>Bienestar</v>
      </c>
      <c r="C603" s="292"/>
      <c r="D603" s="292"/>
      <c r="E603" s="370">
        <f t="shared" si="36"/>
        <v>180000</v>
      </c>
      <c r="F603" s="371"/>
      <c r="G603" s="292"/>
      <c r="H603" s="373"/>
      <c r="K603" s="373"/>
    </row>
    <row r="604" spans="1:13" ht="16" thickBot="1" x14ac:dyDescent="0.25">
      <c r="A604" s="292">
        <v>8</v>
      </c>
      <c r="B604" s="292" t="str">
        <f t="shared" si="35"/>
        <v>Financiación</v>
      </c>
      <c r="C604" s="292"/>
      <c r="D604" s="292"/>
      <c r="E604" s="374">
        <f t="shared" si="36"/>
        <v>160000</v>
      </c>
      <c r="F604" s="371"/>
      <c r="G604" s="292"/>
      <c r="H604" s="373"/>
      <c r="K604" s="373"/>
    </row>
    <row r="605" spans="1:13" hidden="1" x14ac:dyDescent="0.2">
      <c r="A605" s="292">
        <v>9</v>
      </c>
      <c r="B605" s="292">
        <f t="shared" si="35"/>
        <v>0</v>
      </c>
      <c r="C605" s="292"/>
      <c r="D605" s="292"/>
      <c r="E605" s="347">
        <f t="shared" ref="E605:E618" si="37">+G328*0.1</f>
        <v>0</v>
      </c>
      <c r="F605" s="371"/>
      <c r="G605" s="292"/>
      <c r="H605" s="373"/>
      <c r="K605" s="373"/>
    </row>
    <row r="606" spans="1:13" hidden="1" x14ac:dyDescent="0.2">
      <c r="A606" s="292">
        <v>10</v>
      </c>
      <c r="B606" s="292">
        <f t="shared" si="35"/>
        <v>0</v>
      </c>
      <c r="C606" s="292"/>
      <c r="D606" s="292"/>
      <c r="E606" s="351">
        <f t="shared" si="37"/>
        <v>0</v>
      </c>
      <c r="F606" s="371"/>
      <c r="G606" s="292"/>
      <c r="H606" s="373"/>
      <c r="K606" s="373"/>
    </row>
    <row r="607" spans="1:13" hidden="1" x14ac:dyDescent="0.2">
      <c r="A607" s="292">
        <v>11</v>
      </c>
      <c r="B607" s="292">
        <f t="shared" si="35"/>
        <v>0</v>
      </c>
      <c r="C607" s="292"/>
      <c r="D607" s="292"/>
      <c r="E607" s="351">
        <f t="shared" si="37"/>
        <v>0</v>
      </c>
      <c r="F607" s="371"/>
      <c r="G607" s="292"/>
      <c r="H607" s="373"/>
      <c r="K607" s="373"/>
    </row>
    <row r="608" spans="1:13" hidden="1" x14ac:dyDescent="0.2">
      <c r="A608" s="292">
        <v>12</v>
      </c>
      <c r="B608" s="292">
        <f t="shared" si="35"/>
        <v>0</v>
      </c>
      <c r="C608" s="292"/>
      <c r="D608" s="292"/>
      <c r="E608" s="351">
        <f t="shared" si="37"/>
        <v>0</v>
      </c>
      <c r="F608" s="371"/>
      <c r="G608" s="292"/>
      <c r="H608" s="373"/>
      <c r="K608" s="373"/>
    </row>
    <row r="609" spans="1:11" hidden="1" x14ac:dyDescent="0.2">
      <c r="A609" s="292">
        <v>13</v>
      </c>
      <c r="B609" s="292">
        <f t="shared" si="35"/>
        <v>0</v>
      </c>
      <c r="C609" s="292"/>
      <c r="D609" s="292"/>
      <c r="E609" s="351">
        <f t="shared" si="37"/>
        <v>0</v>
      </c>
      <c r="F609" s="371"/>
      <c r="G609" s="292"/>
      <c r="H609" s="373"/>
      <c r="K609" s="373"/>
    </row>
    <row r="610" spans="1:11" hidden="1" x14ac:dyDescent="0.2">
      <c r="A610" s="292">
        <v>14</v>
      </c>
      <c r="B610" s="292">
        <f t="shared" si="35"/>
        <v>0</v>
      </c>
      <c r="C610" s="292"/>
      <c r="D610" s="292"/>
      <c r="E610" s="351">
        <f t="shared" si="37"/>
        <v>0</v>
      </c>
      <c r="F610" s="371"/>
      <c r="G610" s="292"/>
      <c r="H610" s="373"/>
      <c r="K610" s="373"/>
    </row>
    <row r="611" spans="1:11" hidden="1" x14ac:dyDescent="0.2">
      <c r="A611" s="292">
        <v>15</v>
      </c>
      <c r="B611" s="292">
        <f t="shared" si="35"/>
        <v>0</v>
      </c>
      <c r="C611" s="292"/>
      <c r="D611" s="292"/>
      <c r="E611" s="351">
        <f t="shared" si="37"/>
        <v>0</v>
      </c>
      <c r="F611" s="371"/>
      <c r="G611" s="292"/>
      <c r="H611" s="373"/>
      <c r="K611" s="373"/>
    </row>
    <row r="612" spans="1:11" hidden="1" x14ac:dyDescent="0.2">
      <c r="A612" s="292">
        <v>16</v>
      </c>
      <c r="B612" s="292">
        <f t="shared" si="35"/>
        <v>0</v>
      </c>
      <c r="C612" s="292"/>
      <c r="D612" s="292"/>
      <c r="E612" s="351">
        <f t="shared" si="37"/>
        <v>0</v>
      </c>
      <c r="F612" s="371"/>
      <c r="G612" s="292"/>
      <c r="H612" s="373"/>
      <c r="K612" s="373"/>
    </row>
    <row r="613" spans="1:11" hidden="1" x14ac:dyDescent="0.2">
      <c r="A613" s="292">
        <v>17</v>
      </c>
      <c r="B613" s="292">
        <f t="shared" si="35"/>
        <v>0</v>
      </c>
      <c r="C613" s="292"/>
      <c r="D613" s="292"/>
      <c r="E613" s="351">
        <f t="shared" si="37"/>
        <v>0</v>
      </c>
      <c r="F613" s="371"/>
      <c r="G613" s="292"/>
      <c r="H613" s="373"/>
      <c r="K613" s="373"/>
    </row>
    <row r="614" spans="1:11" hidden="1" x14ac:dyDescent="0.2">
      <c r="A614" s="292">
        <v>18</v>
      </c>
      <c r="B614" s="292">
        <f t="shared" si="35"/>
        <v>0</v>
      </c>
      <c r="C614" s="292"/>
      <c r="D614" s="292"/>
      <c r="E614" s="351">
        <f t="shared" si="37"/>
        <v>0</v>
      </c>
      <c r="F614" s="371"/>
      <c r="G614" s="292"/>
      <c r="H614" s="373"/>
    </row>
    <row r="615" spans="1:11" hidden="1" x14ac:dyDescent="0.2">
      <c r="A615" s="292">
        <v>19</v>
      </c>
      <c r="B615" s="292">
        <f t="shared" si="35"/>
        <v>0</v>
      </c>
      <c r="C615" s="292"/>
      <c r="D615" s="292"/>
      <c r="E615" s="351">
        <f t="shared" si="37"/>
        <v>0</v>
      </c>
      <c r="F615" s="371"/>
      <c r="G615" s="292"/>
      <c r="H615" s="373"/>
      <c r="K615" s="373"/>
    </row>
    <row r="616" spans="1:11" hidden="1" x14ac:dyDescent="0.2">
      <c r="A616" s="292">
        <v>20</v>
      </c>
      <c r="B616" s="292">
        <f t="shared" si="35"/>
        <v>0</v>
      </c>
      <c r="C616" s="292"/>
      <c r="D616" s="292"/>
      <c r="E616" s="351">
        <f t="shared" si="37"/>
        <v>0</v>
      </c>
      <c r="F616" s="371"/>
      <c r="G616" s="292"/>
      <c r="H616" s="373"/>
      <c r="K616" s="373"/>
    </row>
    <row r="617" spans="1:11" hidden="1" x14ac:dyDescent="0.2">
      <c r="A617" s="292">
        <v>21</v>
      </c>
      <c r="B617" s="292">
        <f t="shared" si="35"/>
        <v>0</v>
      </c>
      <c r="C617" s="292"/>
      <c r="D617" s="292"/>
      <c r="E617" s="351">
        <f t="shared" si="37"/>
        <v>0</v>
      </c>
      <c r="F617" s="371"/>
      <c r="G617" s="292"/>
      <c r="H617" s="373"/>
      <c r="K617" s="373"/>
    </row>
    <row r="618" spans="1:11" hidden="1" x14ac:dyDescent="0.2">
      <c r="A618" s="292">
        <v>22</v>
      </c>
      <c r="B618" s="292">
        <f t="shared" si="35"/>
        <v>0</v>
      </c>
      <c r="C618" s="292"/>
      <c r="D618" s="292"/>
      <c r="E618" s="351">
        <f t="shared" si="37"/>
        <v>0</v>
      </c>
      <c r="F618" s="371"/>
      <c r="G618" s="292"/>
      <c r="H618" s="373"/>
      <c r="K618" s="373"/>
    </row>
    <row r="619" spans="1:11" hidden="1" x14ac:dyDescent="0.2">
      <c r="A619" s="292">
        <v>23</v>
      </c>
      <c r="B619" s="292">
        <f t="shared" si="35"/>
        <v>0</v>
      </c>
      <c r="C619" s="292"/>
      <c r="D619" s="292"/>
      <c r="E619" s="351"/>
      <c r="F619" s="371"/>
      <c r="G619" s="292"/>
      <c r="H619" s="373"/>
      <c r="K619" s="373"/>
    </row>
    <row r="620" spans="1:11" hidden="1" x14ac:dyDescent="0.2">
      <c r="A620" s="292">
        <v>24</v>
      </c>
      <c r="B620" s="292">
        <f t="shared" si="35"/>
        <v>0</v>
      </c>
      <c r="C620" s="292"/>
      <c r="D620" s="292"/>
      <c r="E620" s="351"/>
      <c r="F620" s="371"/>
      <c r="G620" s="292"/>
      <c r="H620" s="373"/>
      <c r="K620" s="373"/>
    </row>
    <row r="621" spans="1:11" hidden="1" x14ac:dyDescent="0.2">
      <c r="A621" s="292">
        <v>25</v>
      </c>
      <c r="B621" s="292">
        <f t="shared" si="35"/>
        <v>0</v>
      </c>
      <c r="C621" s="292"/>
      <c r="D621" s="292"/>
      <c r="E621" s="351"/>
      <c r="F621" s="371"/>
      <c r="G621" s="292"/>
      <c r="H621" s="373"/>
      <c r="K621" s="373"/>
    </row>
    <row r="622" spans="1:11" hidden="1" x14ac:dyDescent="0.2">
      <c r="A622" s="292">
        <v>26</v>
      </c>
      <c r="B622" s="292">
        <f t="shared" si="35"/>
        <v>0</v>
      </c>
      <c r="C622" s="292"/>
      <c r="D622" s="292"/>
      <c r="E622" s="351"/>
      <c r="F622" s="371"/>
      <c r="G622" s="292"/>
      <c r="H622" s="373"/>
      <c r="K622" s="373"/>
    </row>
    <row r="623" spans="1:11" hidden="1" x14ac:dyDescent="0.2">
      <c r="A623" s="292">
        <v>27</v>
      </c>
      <c r="B623" s="292">
        <f t="shared" si="35"/>
        <v>0</v>
      </c>
      <c r="C623" s="292"/>
      <c r="D623" s="292"/>
      <c r="E623" s="351"/>
      <c r="F623" s="371"/>
      <c r="G623" s="292"/>
      <c r="H623" s="373"/>
      <c r="K623" s="373"/>
    </row>
    <row r="624" spans="1:11" hidden="1" x14ac:dyDescent="0.2">
      <c r="A624" s="292">
        <v>28</v>
      </c>
      <c r="B624" s="292">
        <f t="shared" si="35"/>
        <v>0</v>
      </c>
      <c r="C624" s="292"/>
      <c r="D624" s="292"/>
      <c r="E624" s="351"/>
      <c r="F624" s="371"/>
      <c r="G624" s="292"/>
      <c r="H624" s="373"/>
      <c r="K624" s="373"/>
    </row>
    <row r="625" spans="1:11" hidden="1" x14ac:dyDescent="0.2">
      <c r="A625" s="292">
        <v>29</v>
      </c>
      <c r="B625" s="292">
        <f t="shared" si="35"/>
        <v>0</v>
      </c>
      <c r="C625" s="292"/>
      <c r="D625" s="292"/>
      <c r="E625" s="351"/>
      <c r="F625" s="371"/>
      <c r="G625" s="329"/>
      <c r="H625" s="373"/>
      <c r="K625" s="373"/>
    </row>
    <row r="626" spans="1:11" ht="19" hidden="1" x14ac:dyDescent="0.25">
      <c r="A626" s="292">
        <v>30</v>
      </c>
      <c r="B626" s="292">
        <f t="shared" si="35"/>
        <v>0</v>
      </c>
      <c r="C626" s="292"/>
      <c r="D626" s="292"/>
      <c r="E626" s="351"/>
      <c r="F626" s="371"/>
      <c r="G626" s="366"/>
      <c r="H626" s="375"/>
    </row>
    <row r="627" spans="1:11" hidden="1" x14ac:dyDescent="0.2">
      <c r="A627" s="292">
        <v>31</v>
      </c>
      <c r="B627" s="292">
        <f t="shared" si="35"/>
        <v>0</v>
      </c>
      <c r="C627" s="292"/>
      <c r="D627" s="292"/>
      <c r="E627" s="351"/>
      <c r="F627" s="371"/>
      <c r="G627" s="376"/>
    </row>
    <row r="628" spans="1:11" hidden="1" x14ac:dyDescent="0.2">
      <c r="A628" s="292">
        <v>32</v>
      </c>
      <c r="B628" s="292">
        <f t="shared" si="35"/>
        <v>0</v>
      </c>
      <c r="C628" s="292"/>
      <c r="D628" s="292"/>
      <c r="E628" s="351"/>
      <c r="F628" s="371"/>
      <c r="G628" s="292"/>
      <c r="H628" s="373"/>
    </row>
    <row r="629" spans="1:11" hidden="1" x14ac:dyDescent="0.2">
      <c r="A629" s="292">
        <v>33</v>
      </c>
      <c r="B629" s="292">
        <f t="shared" si="35"/>
        <v>0</v>
      </c>
      <c r="C629" s="292"/>
      <c r="D629" s="292"/>
      <c r="E629" s="351"/>
      <c r="F629" s="371"/>
      <c r="G629" s="292"/>
      <c r="H629" s="373"/>
      <c r="K629" s="373"/>
    </row>
    <row r="630" spans="1:11" hidden="1" x14ac:dyDescent="0.2">
      <c r="A630" s="292">
        <v>34</v>
      </c>
      <c r="B630" s="292">
        <f t="shared" si="35"/>
        <v>0</v>
      </c>
      <c r="C630" s="292"/>
      <c r="D630" s="292"/>
      <c r="E630" s="351"/>
      <c r="F630" s="371"/>
      <c r="G630" s="292"/>
      <c r="H630" s="373"/>
    </row>
    <row r="631" spans="1:11" hidden="1" x14ac:dyDescent="0.2">
      <c r="A631" s="292">
        <v>35</v>
      </c>
      <c r="B631" s="292">
        <f t="shared" si="35"/>
        <v>0</v>
      </c>
      <c r="C631" s="292"/>
      <c r="D631" s="292"/>
      <c r="E631" s="351"/>
      <c r="F631" s="371"/>
      <c r="G631" s="292"/>
      <c r="H631" s="373"/>
      <c r="K631" s="373"/>
    </row>
    <row r="632" spans="1:11" hidden="1" x14ac:dyDescent="0.2">
      <c r="A632" s="292">
        <v>36</v>
      </c>
      <c r="B632" s="292">
        <f t="shared" si="35"/>
        <v>0</v>
      </c>
      <c r="C632" s="292"/>
      <c r="D632" s="292"/>
      <c r="E632" s="351"/>
      <c r="F632" s="371"/>
      <c r="G632" s="292"/>
      <c r="H632" s="373"/>
      <c r="K632" s="373"/>
    </row>
    <row r="633" spans="1:11" hidden="1" x14ac:dyDescent="0.2">
      <c r="A633" s="292">
        <v>37</v>
      </c>
      <c r="B633" s="292">
        <f t="shared" si="35"/>
        <v>0</v>
      </c>
      <c r="C633" s="292"/>
      <c r="D633" s="292"/>
      <c r="E633" s="351"/>
      <c r="F633" s="371"/>
      <c r="G633" s="292"/>
      <c r="H633" s="373"/>
      <c r="K633" s="373"/>
    </row>
    <row r="634" spans="1:11" hidden="1" x14ac:dyDescent="0.2">
      <c r="A634" s="292">
        <v>38</v>
      </c>
      <c r="B634" s="292">
        <f t="shared" si="35"/>
        <v>0</v>
      </c>
      <c r="C634" s="292"/>
      <c r="D634" s="292"/>
      <c r="E634" s="351"/>
      <c r="F634" s="371"/>
      <c r="G634" s="292"/>
      <c r="H634" s="373"/>
      <c r="K634" s="373"/>
    </row>
    <row r="635" spans="1:11" hidden="1" x14ac:dyDescent="0.2">
      <c r="A635" s="292">
        <v>39</v>
      </c>
      <c r="B635" s="292">
        <f t="shared" si="35"/>
        <v>0</v>
      </c>
      <c r="C635" s="292"/>
      <c r="D635" s="292"/>
      <c r="E635" s="351"/>
      <c r="F635" s="371"/>
      <c r="G635" s="292"/>
      <c r="H635" s="373"/>
      <c r="K635" s="373"/>
    </row>
    <row r="636" spans="1:11" ht="14.25" hidden="1" customHeight="1" x14ac:dyDescent="0.2">
      <c r="A636" s="292">
        <v>40</v>
      </c>
      <c r="B636" s="292">
        <f t="shared" si="35"/>
        <v>0</v>
      </c>
      <c r="C636" s="292"/>
      <c r="D636" s="292"/>
      <c r="E636" s="351"/>
      <c r="F636" s="371"/>
      <c r="G636" s="292"/>
      <c r="H636" s="373"/>
      <c r="K636" s="373"/>
    </row>
    <row r="637" spans="1:11" hidden="1" x14ac:dyDescent="0.2">
      <c r="A637" s="292">
        <v>41</v>
      </c>
      <c r="B637" s="292">
        <f t="shared" si="35"/>
        <v>0</v>
      </c>
      <c r="C637" s="292"/>
      <c r="D637" s="292"/>
      <c r="E637" s="351"/>
      <c r="F637" s="371"/>
      <c r="G637" s="292"/>
      <c r="H637" s="373"/>
      <c r="K637" s="373"/>
    </row>
    <row r="638" spans="1:11" hidden="1" x14ac:dyDescent="0.2">
      <c r="A638" s="292">
        <v>42</v>
      </c>
      <c r="B638" s="292">
        <f t="shared" si="35"/>
        <v>0</v>
      </c>
      <c r="C638" s="292"/>
      <c r="D638" s="292"/>
      <c r="E638" s="351"/>
      <c r="F638" s="371"/>
      <c r="G638" s="292"/>
      <c r="H638" s="373"/>
      <c r="K638" s="373"/>
    </row>
    <row r="639" spans="1:11" hidden="1" x14ac:dyDescent="0.2">
      <c r="A639" s="292">
        <v>43</v>
      </c>
      <c r="B639" s="292">
        <f t="shared" si="35"/>
        <v>0</v>
      </c>
      <c r="C639" s="292"/>
      <c r="D639" s="292"/>
      <c r="E639" s="351"/>
      <c r="F639" s="371"/>
      <c r="G639" s="292"/>
      <c r="H639" s="373"/>
      <c r="K639" s="373"/>
    </row>
    <row r="640" spans="1:11" hidden="1" x14ac:dyDescent="0.2">
      <c r="A640" s="292">
        <v>44</v>
      </c>
      <c r="B640" s="292">
        <f t="shared" si="35"/>
        <v>0</v>
      </c>
      <c r="C640" s="292"/>
      <c r="D640" s="292"/>
      <c r="E640" s="351"/>
      <c r="F640" s="371"/>
      <c r="G640" s="292"/>
      <c r="H640" s="373"/>
      <c r="K640" s="373"/>
    </row>
    <row r="641" spans="1:11" hidden="1" x14ac:dyDescent="0.2">
      <c r="A641" s="292">
        <v>45</v>
      </c>
      <c r="B641" s="292">
        <f t="shared" si="35"/>
        <v>0</v>
      </c>
      <c r="C641" s="292"/>
      <c r="D641" s="292"/>
      <c r="E641" s="351"/>
      <c r="F641" s="371"/>
      <c r="G641" s="292"/>
      <c r="H641" s="373"/>
      <c r="K641" s="373"/>
    </row>
    <row r="642" spans="1:11" hidden="1" x14ac:dyDescent="0.2">
      <c r="A642" s="292">
        <v>46</v>
      </c>
      <c r="B642" s="292">
        <f t="shared" si="35"/>
        <v>0</v>
      </c>
      <c r="C642" s="292"/>
      <c r="D642" s="292"/>
      <c r="E642" s="351"/>
      <c r="F642" s="371"/>
      <c r="G642" s="292"/>
      <c r="H642" s="373"/>
      <c r="K642" s="373"/>
    </row>
    <row r="643" spans="1:11" hidden="1" x14ac:dyDescent="0.2">
      <c r="A643" s="292">
        <v>47</v>
      </c>
      <c r="B643" s="292">
        <f t="shared" si="35"/>
        <v>0</v>
      </c>
      <c r="C643" s="292"/>
      <c r="D643" s="292"/>
      <c r="E643" s="351"/>
      <c r="F643" s="371"/>
      <c r="G643" s="292"/>
      <c r="H643" s="373"/>
    </row>
    <row r="644" spans="1:11" hidden="1" x14ac:dyDescent="0.2">
      <c r="A644" s="292">
        <v>48</v>
      </c>
      <c r="B644" s="292">
        <f t="shared" si="35"/>
        <v>0</v>
      </c>
      <c r="C644" s="292"/>
      <c r="D644" s="292"/>
      <c r="E644" s="351"/>
      <c r="F644" s="371"/>
      <c r="G644" s="376"/>
      <c r="H644" s="373"/>
      <c r="K644" s="373"/>
    </row>
    <row r="645" spans="1:11" hidden="1" x14ac:dyDescent="0.2">
      <c r="A645" s="292">
        <v>49</v>
      </c>
      <c r="B645" s="292">
        <f t="shared" si="35"/>
        <v>0</v>
      </c>
      <c r="C645" s="292"/>
      <c r="D645" s="292"/>
      <c r="E645" s="351"/>
      <c r="F645" s="371"/>
      <c r="G645" s="292"/>
      <c r="H645" s="373"/>
      <c r="K645" s="373"/>
    </row>
    <row r="646" spans="1:11" hidden="1" x14ac:dyDescent="0.2">
      <c r="A646" s="292">
        <v>50</v>
      </c>
      <c r="B646" s="292">
        <f t="shared" si="35"/>
        <v>0</v>
      </c>
      <c r="C646" s="292"/>
      <c r="D646" s="292"/>
      <c r="E646" s="351"/>
      <c r="F646" s="371"/>
      <c r="G646" s="292"/>
      <c r="H646" s="373"/>
      <c r="K646" s="373"/>
    </row>
    <row r="647" spans="1:11" hidden="1" x14ac:dyDescent="0.2">
      <c r="A647" s="292">
        <v>51</v>
      </c>
      <c r="B647" s="292">
        <f t="shared" si="35"/>
        <v>0</v>
      </c>
      <c r="C647" s="292"/>
      <c r="D647" s="292"/>
      <c r="E647" s="351"/>
      <c r="F647" s="371"/>
      <c r="G647" s="292"/>
      <c r="H647" s="373"/>
      <c r="K647" s="373"/>
    </row>
    <row r="648" spans="1:11" hidden="1" x14ac:dyDescent="0.2">
      <c r="A648" s="292">
        <v>52</v>
      </c>
      <c r="B648" s="292">
        <f t="shared" si="35"/>
        <v>0</v>
      </c>
      <c r="C648" s="292"/>
      <c r="D648" s="292"/>
      <c r="E648" s="351"/>
      <c r="F648" s="371"/>
      <c r="G648" s="292"/>
      <c r="H648" s="373"/>
      <c r="K648" s="373"/>
    </row>
    <row r="649" spans="1:11" hidden="1" x14ac:dyDescent="0.2">
      <c r="A649" s="292">
        <v>53</v>
      </c>
      <c r="B649" s="292">
        <f t="shared" si="35"/>
        <v>0</v>
      </c>
      <c r="C649" s="292"/>
      <c r="D649" s="292"/>
      <c r="E649" s="351"/>
      <c r="F649" s="371"/>
      <c r="G649" s="292"/>
      <c r="H649" s="373"/>
      <c r="K649" s="373"/>
    </row>
    <row r="650" spans="1:11" hidden="1" x14ac:dyDescent="0.2">
      <c r="A650" s="292">
        <v>54</v>
      </c>
      <c r="B650" s="292">
        <f t="shared" si="35"/>
        <v>0</v>
      </c>
      <c r="C650" s="292"/>
      <c r="D650" s="292"/>
      <c r="E650" s="351"/>
      <c r="F650" s="371"/>
      <c r="G650" s="292"/>
      <c r="H650" s="373"/>
      <c r="K650" s="373"/>
    </row>
    <row r="651" spans="1:11" hidden="1" x14ac:dyDescent="0.2">
      <c r="A651" s="292">
        <v>55</v>
      </c>
      <c r="B651" s="292">
        <f t="shared" si="35"/>
        <v>0</v>
      </c>
      <c r="C651" s="292"/>
      <c r="D651" s="292"/>
      <c r="E651" s="351"/>
      <c r="F651" s="371"/>
      <c r="G651" s="292"/>
      <c r="H651" s="373"/>
      <c r="K651" s="373"/>
    </row>
    <row r="652" spans="1:11" hidden="1" x14ac:dyDescent="0.2">
      <c r="A652" s="292">
        <v>56</v>
      </c>
      <c r="B652" s="292">
        <f t="shared" si="35"/>
        <v>0</v>
      </c>
      <c r="C652" s="292"/>
      <c r="D652" s="292"/>
      <c r="E652" s="351"/>
      <c r="F652" s="371"/>
      <c r="G652" s="292"/>
      <c r="H652" s="373"/>
      <c r="K652" s="373"/>
    </row>
    <row r="653" spans="1:11" hidden="1" x14ac:dyDescent="0.2">
      <c r="A653" s="292">
        <v>57</v>
      </c>
      <c r="B653" s="292">
        <f t="shared" si="35"/>
        <v>0</v>
      </c>
      <c r="C653" s="292"/>
      <c r="D653" s="292"/>
      <c r="E653" s="351"/>
      <c r="F653" s="371"/>
      <c r="G653" s="292"/>
      <c r="H653" s="373"/>
      <c r="K653" s="373"/>
    </row>
    <row r="654" spans="1:11" hidden="1" x14ac:dyDescent="0.2">
      <c r="A654" s="292">
        <v>58</v>
      </c>
      <c r="B654" s="292">
        <f t="shared" si="35"/>
        <v>0</v>
      </c>
      <c r="C654" s="292"/>
      <c r="D654" s="292"/>
      <c r="E654" s="351"/>
      <c r="F654" s="371"/>
      <c r="G654" s="292"/>
      <c r="H654" s="373"/>
      <c r="K654" s="373"/>
    </row>
    <row r="655" spans="1:11" hidden="1" x14ac:dyDescent="0.2">
      <c r="A655" s="292">
        <v>59</v>
      </c>
      <c r="B655" s="292">
        <f t="shared" si="35"/>
        <v>0</v>
      </c>
      <c r="C655" s="292"/>
      <c r="D655" s="292"/>
      <c r="E655" s="351"/>
      <c r="F655" s="371"/>
      <c r="G655" s="292"/>
      <c r="H655" s="373"/>
      <c r="K655" s="373"/>
    </row>
    <row r="656" spans="1:11" hidden="1" x14ac:dyDescent="0.2">
      <c r="A656" s="292">
        <v>60</v>
      </c>
      <c r="B656" s="292">
        <f t="shared" si="35"/>
        <v>0</v>
      </c>
      <c r="C656" s="292"/>
      <c r="D656" s="292"/>
      <c r="E656" s="351"/>
      <c r="F656" s="371"/>
      <c r="G656" s="292"/>
      <c r="H656" s="373"/>
    </row>
    <row r="657" spans="1:10" hidden="1" x14ac:dyDescent="0.2">
      <c r="A657" s="292">
        <v>61</v>
      </c>
      <c r="B657" s="292">
        <f t="shared" si="35"/>
        <v>0</v>
      </c>
      <c r="C657" s="292"/>
      <c r="D657" s="292"/>
      <c r="E657" s="351"/>
      <c r="F657" s="371"/>
      <c r="G657" s="292"/>
      <c r="H657" s="292"/>
      <c r="I657" s="292"/>
      <c r="J657" s="292"/>
    </row>
    <row r="658" spans="1:10" hidden="1" x14ac:dyDescent="0.2">
      <c r="A658" s="292">
        <v>62</v>
      </c>
      <c r="B658" s="292">
        <f t="shared" si="35"/>
        <v>0</v>
      </c>
      <c r="C658" s="292"/>
      <c r="D658" s="292"/>
      <c r="E658" s="351"/>
      <c r="F658" s="371"/>
      <c r="G658" s="292"/>
      <c r="H658" s="292"/>
      <c r="I658" s="292"/>
      <c r="J658" s="292"/>
    </row>
    <row r="659" spans="1:10" hidden="1" x14ac:dyDescent="0.2">
      <c r="A659" s="292">
        <v>63</v>
      </c>
      <c r="B659" s="292">
        <f t="shared" si="35"/>
        <v>0</v>
      </c>
      <c r="C659" s="292"/>
      <c r="D659" s="292"/>
      <c r="E659" s="351"/>
      <c r="F659" s="371"/>
      <c r="G659" s="292"/>
      <c r="H659" s="292"/>
      <c r="I659" s="292"/>
      <c r="J659" s="292"/>
    </row>
    <row r="660" spans="1:10" hidden="1" x14ac:dyDescent="0.2">
      <c r="A660" s="292">
        <v>64</v>
      </c>
      <c r="B660" s="292">
        <f t="shared" si="35"/>
        <v>0</v>
      </c>
      <c r="C660" s="292"/>
      <c r="D660" s="292"/>
      <c r="E660" s="351"/>
      <c r="F660" s="371"/>
      <c r="G660" s="292"/>
      <c r="H660" s="292"/>
      <c r="I660" s="292"/>
      <c r="J660" s="292"/>
    </row>
    <row r="661" spans="1:10" hidden="1" x14ac:dyDescent="0.2">
      <c r="A661" s="292">
        <v>65</v>
      </c>
      <c r="B661" s="292">
        <f t="shared" ref="B661:B724" si="38">+E105</f>
        <v>0</v>
      </c>
      <c r="C661" s="292"/>
      <c r="D661" s="292"/>
      <c r="E661" s="351"/>
      <c r="F661" s="371"/>
      <c r="G661" s="292"/>
      <c r="H661" s="292"/>
      <c r="I661" s="292"/>
      <c r="J661" s="292"/>
    </row>
    <row r="662" spans="1:10" hidden="1" x14ac:dyDescent="0.2">
      <c r="A662" s="292">
        <v>66</v>
      </c>
      <c r="B662" s="292">
        <f t="shared" si="38"/>
        <v>0</v>
      </c>
      <c r="C662" s="292"/>
      <c r="D662" s="292"/>
      <c r="E662" s="351"/>
      <c r="F662" s="371"/>
      <c r="G662" s="292"/>
      <c r="H662" s="292"/>
      <c r="I662" s="292"/>
      <c r="J662" s="292"/>
    </row>
    <row r="663" spans="1:10" hidden="1" x14ac:dyDescent="0.2">
      <c r="A663" s="292">
        <v>67</v>
      </c>
      <c r="B663" s="292">
        <f t="shared" si="38"/>
        <v>0</v>
      </c>
      <c r="C663" s="292"/>
      <c r="D663" s="292"/>
      <c r="E663" s="351"/>
      <c r="F663" s="371"/>
      <c r="G663" s="292"/>
      <c r="H663" s="292"/>
      <c r="I663" s="292"/>
      <c r="J663" s="292"/>
    </row>
    <row r="664" spans="1:10" hidden="1" x14ac:dyDescent="0.2">
      <c r="A664" s="292">
        <v>68</v>
      </c>
      <c r="B664" s="292">
        <f t="shared" si="38"/>
        <v>0</v>
      </c>
      <c r="C664" s="292"/>
      <c r="D664" s="292"/>
      <c r="E664" s="351"/>
      <c r="F664" s="371"/>
      <c r="G664" s="292"/>
      <c r="H664" s="292"/>
      <c r="I664" s="292"/>
      <c r="J664" s="292"/>
    </row>
    <row r="665" spans="1:10" hidden="1" x14ac:dyDescent="0.2">
      <c r="A665" s="292">
        <v>69</v>
      </c>
      <c r="B665" s="292">
        <f t="shared" si="38"/>
        <v>0</v>
      </c>
      <c r="C665" s="292"/>
      <c r="D665" s="292"/>
      <c r="E665" s="351"/>
      <c r="F665" s="371"/>
      <c r="G665" s="292"/>
      <c r="H665" s="292"/>
      <c r="I665" s="292"/>
      <c r="J665" s="292"/>
    </row>
    <row r="666" spans="1:10" hidden="1" x14ac:dyDescent="0.2">
      <c r="A666" s="292">
        <v>70</v>
      </c>
      <c r="B666" s="292">
        <f t="shared" si="38"/>
        <v>0</v>
      </c>
      <c r="C666" s="292"/>
      <c r="D666" s="292"/>
      <c r="E666" s="351"/>
      <c r="F666" s="371"/>
      <c r="G666" s="292"/>
      <c r="H666" s="292"/>
      <c r="I666" s="292"/>
      <c r="J666" s="292"/>
    </row>
    <row r="667" spans="1:10" hidden="1" x14ac:dyDescent="0.2">
      <c r="A667" s="292">
        <v>71</v>
      </c>
      <c r="B667" s="292">
        <f t="shared" si="38"/>
        <v>0</v>
      </c>
      <c r="C667" s="292"/>
      <c r="D667" s="292"/>
      <c r="E667" s="351"/>
      <c r="F667" s="371"/>
      <c r="G667" s="292"/>
      <c r="H667" s="292"/>
      <c r="I667" s="292"/>
      <c r="J667" s="292"/>
    </row>
    <row r="668" spans="1:10" hidden="1" x14ac:dyDescent="0.2">
      <c r="A668" s="292">
        <v>72</v>
      </c>
      <c r="B668" s="292">
        <f t="shared" si="38"/>
        <v>0</v>
      </c>
      <c r="C668" s="292"/>
      <c r="D668" s="292"/>
      <c r="E668" s="351"/>
      <c r="F668" s="371"/>
      <c r="G668" s="292"/>
      <c r="H668" s="292"/>
      <c r="I668" s="292"/>
      <c r="J668" s="292"/>
    </row>
    <row r="669" spans="1:10" hidden="1" x14ac:dyDescent="0.2">
      <c r="A669" s="292">
        <v>73</v>
      </c>
      <c r="B669" s="292">
        <f t="shared" si="38"/>
        <v>0</v>
      </c>
      <c r="C669" s="292"/>
      <c r="D669" s="292"/>
      <c r="E669" s="351"/>
      <c r="F669" s="371"/>
      <c r="G669" s="292"/>
      <c r="H669" s="292"/>
      <c r="I669" s="292"/>
      <c r="J669" s="292"/>
    </row>
    <row r="670" spans="1:10" hidden="1" x14ac:dyDescent="0.2">
      <c r="A670" s="292">
        <v>74</v>
      </c>
      <c r="B670" s="292">
        <f t="shared" si="38"/>
        <v>0</v>
      </c>
      <c r="C670" s="292"/>
      <c r="D670" s="292"/>
      <c r="E670" s="351"/>
      <c r="F670" s="371"/>
      <c r="G670" s="292"/>
      <c r="H670" s="292"/>
      <c r="I670" s="292"/>
      <c r="J670" s="292"/>
    </row>
    <row r="671" spans="1:10" hidden="1" x14ac:dyDescent="0.2">
      <c r="A671" s="292">
        <v>75</v>
      </c>
      <c r="B671" s="292">
        <f t="shared" si="38"/>
        <v>0</v>
      </c>
      <c r="C671" s="292"/>
      <c r="D671" s="292"/>
      <c r="E671" s="351"/>
      <c r="F671" s="371"/>
      <c r="G671" s="292"/>
      <c r="H671" s="292"/>
      <c r="I671" s="292"/>
      <c r="J671" s="292"/>
    </row>
    <row r="672" spans="1:10" hidden="1" x14ac:dyDescent="0.2">
      <c r="A672" s="292">
        <v>76</v>
      </c>
      <c r="B672" s="292">
        <f t="shared" si="38"/>
        <v>0</v>
      </c>
      <c r="C672" s="292"/>
      <c r="D672" s="292"/>
      <c r="E672" s="351"/>
      <c r="F672" s="371"/>
      <c r="G672" s="292"/>
      <c r="H672" s="292"/>
      <c r="I672" s="292"/>
      <c r="J672" s="292"/>
    </row>
    <row r="673" spans="1:10" hidden="1" x14ac:dyDescent="0.2">
      <c r="A673" s="292">
        <v>77</v>
      </c>
      <c r="B673" s="292">
        <f t="shared" si="38"/>
        <v>0</v>
      </c>
      <c r="C673" s="292"/>
      <c r="D673" s="292"/>
      <c r="E673" s="351"/>
      <c r="F673" s="371"/>
      <c r="G673" s="292"/>
      <c r="H673" s="292"/>
      <c r="I673" s="292"/>
      <c r="J673" s="292"/>
    </row>
    <row r="674" spans="1:10" hidden="1" x14ac:dyDescent="0.2">
      <c r="A674" s="292">
        <v>78</v>
      </c>
      <c r="B674" s="292">
        <f t="shared" si="38"/>
        <v>0</v>
      </c>
      <c r="C674" s="292"/>
      <c r="D674" s="292"/>
      <c r="E674" s="351"/>
      <c r="F674" s="371"/>
      <c r="G674" s="292"/>
      <c r="H674" s="292"/>
      <c r="I674" s="292"/>
      <c r="J674" s="292"/>
    </row>
    <row r="675" spans="1:10" hidden="1" x14ac:dyDescent="0.2">
      <c r="A675" s="292">
        <v>79</v>
      </c>
      <c r="B675" s="292">
        <f t="shared" si="38"/>
        <v>0</v>
      </c>
      <c r="C675" s="292"/>
      <c r="D675" s="292"/>
      <c r="E675" s="351"/>
      <c r="F675" s="371"/>
      <c r="G675" s="292"/>
      <c r="H675" s="292"/>
      <c r="I675" s="292"/>
      <c r="J675" s="292"/>
    </row>
    <row r="676" spans="1:10" hidden="1" x14ac:dyDescent="0.2">
      <c r="A676" s="292">
        <v>80</v>
      </c>
      <c r="B676" s="292">
        <f t="shared" si="38"/>
        <v>0</v>
      </c>
      <c r="C676" s="292"/>
      <c r="D676" s="292"/>
      <c r="E676" s="351"/>
      <c r="F676" s="371"/>
      <c r="G676" s="292"/>
      <c r="H676" s="292"/>
      <c r="I676" s="292"/>
      <c r="J676" s="292"/>
    </row>
    <row r="677" spans="1:10" hidden="1" x14ac:dyDescent="0.2">
      <c r="A677" s="292">
        <v>81</v>
      </c>
      <c r="B677" s="292">
        <f t="shared" si="38"/>
        <v>0</v>
      </c>
      <c r="C677" s="292"/>
      <c r="D677" s="292"/>
      <c r="E677" s="351"/>
      <c r="F677" s="371"/>
      <c r="G677" s="292"/>
      <c r="H677" s="292"/>
      <c r="I677" s="292"/>
      <c r="J677" s="292"/>
    </row>
    <row r="678" spans="1:10" hidden="1" x14ac:dyDescent="0.2">
      <c r="A678" s="292">
        <v>82</v>
      </c>
      <c r="B678" s="292">
        <f t="shared" si="38"/>
        <v>0</v>
      </c>
      <c r="C678" s="292"/>
      <c r="D678" s="292"/>
      <c r="E678" s="351"/>
      <c r="F678" s="371"/>
      <c r="G678" s="292"/>
      <c r="H678" s="292"/>
      <c r="I678" s="292"/>
      <c r="J678" s="292"/>
    </row>
    <row r="679" spans="1:10" hidden="1" x14ac:dyDescent="0.2">
      <c r="A679" s="292">
        <v>83</v>
      </c>
      <c r="B679" s="292">
        <f t="shared" si="38"/>
        <v>0</v>
      </c>
      <c r="C679" s="292"/>
      <c r="D679" s="292"/>
      <c r="E679" s="351"/>
      <c r="F679" s="371"/>
      <c r="G679" s="292"/>
      <c r="H679" s="292"/>
      <c r="I679" s="292"/>
      <c r="J679" s="292"/>
    </row>
    <row r="680" spans="1:10" hidden="1" x14ac:dyDescent="0.2">
      <c r="A680" s="292">
        <v>84</v>
      </c>
      <c r="B680" s="292">
        <f t="shared" si="38"/>
        <v>0</v>
      </c>
      <c r="C680" s="292"/>
      <c r="D680" s="292"/>
      <c r="E680" s="351"/>
      <c r="F680" s="371"/>
      <c r="G680" s="292"/>
      <c r="H680" s="292"/>
      <c r="I680" s="292"/>
      <c r="J680" s="292"/>
    </row>
    <row r="681" spans="1:10" hidden="1" x14ac:dyDescent="0.2">
      <c r="A681" s="292">
        <v>85</v>
      </c>
      <c r="B681" s="292">
        <f t="shared" si="38"/>
        <v>0</v>
      </c>
      <c r="C681" s="292"/>
      <c r="D681" s="292"/>
      <c r="E681" s="351"/>
      <c r="F681" s="371"/>
      <c r="G681" s="292"/>
      <c r="H681" s="292"/>
      <c r="I681" s="292"/>
      <c r="J681" s="292"/>
    </row>
    <row r="682" spans="1:10" hidden="1" x14ac:dyDescent="0.2">
      <c r="A682" s="292">
        <v>86</v>
      </c>
      <c r="B682" s="292">
        <f t="shared" si="38"/>
        <v>0</v>
      </c>
      <c r="C682" s="292"/>
      <c r="D682" s="292"/>
      <c r="E682" s="351"/>
      <c r="F682" s="371"/>
      <c r="G682" s="292"/>
      <c r="H682" s="292"/>
      <c r="I682" s="292"/>
      <c r="J682" s="292"/>
    </row>
    <row r="683" spans="1:10" hidden="1" x14ac:dyDescent="0.2">
      <c r="A683" s="292">
        <v>87</v>
      </c>
      <c r="B683" s="292">
        <f t="shared" si="38"/>
        <v>0</v>
      </c>
      <c r="C683" s="292"/>
      <c r="D683" s="292"/>
      <c r="E683" s="351"/>
      <c r="F683" s="371"/>
      <c r="G683" s="292"/>
      <c r="H683" s="292"/>
      <c r="I683" s="292"/>
      <c r="J683" s="292"/>
    </row>
    <row r="684" spans="1:10" hidden="1" x14ac:dyDescent="0.2">
      <c r="A684" s="292">
        <v>88</v>
      </c>
      <c r="B684" s="292">
        <f t="shared" si="38"/>
        <v>0</v>
      </c>
      <c r="C684" s="292"/>
      <c r="D684" s="292"/>
      <c r="E684" s="351"/>
      <c r="F684" s="371"/>
      <c r="G684" s="292"/>
      <c r="H684" s="292"/>
      <c r="I684" s="292"/>
      <c r="J684" s="292"/>
    </row>
    <row r="685" spans="1:10" hidden="1" x14ac:dyDescent="0.2">
      <c r="A685" s="292">
        <v>89</v>
      </c>
      <c r="B685" s="292">
        <f t="shared" si="38"/>
        <v>0</v>
      </c>
      <c r="C685" s="292"/>
      <c r="D685" s="292"/>
      <c r="E685" s="351"/>
      <c r="F685" s="371"/>
      <c r="G685" s="292"/>
      <c r="H685" s="292"/>
      <c r="I685" s="292"/>
      <c r="J685" s="292"/>
    </row>
    <row r="686" spans="1:10" hidden="1" x14ac:dyDescent="0.2">
      <c r="A686" s="292">
        <v>90</v>
      </c>
      <c r="B686" s="292">
        <f t="shared" si="38"/>
        <v>0</v>
      </c>
      <c r="C686" s="292"/>
      <c r="D686" s="292"/>
      <c r="E686" s="351"/>
      <c r="F686" s="371"/>
      <c r="G686" s="292"/>
      <c r="H686" s="292"/>
      <c r="I686" s="292"/>
      <c r="J686" s="292"/>
    </row>
    <row r="687" spans="1:10" hidden="1" x14ac:dyDescent="0.2">
      <c r="A687" s="292">
        <v>91</v>
      </c>
      <c r="B687" s="292">
        <f t="shared" si="38"/>
        <v>0</v>
      </c>
      <c r="C687" s="292"/>
      <c r="D687" s="292"/>
      <c r="E687" s="351"/>
      <c r="F687" s="371"/>
      <c r="G687" s="292"/>
      <c r="H687" s="292"/>
      <c r="I687" s="292"/>
      <c r="J687" s="292"/>
    </row>
    <row r="688" spans="1:10" hidden="1" x14ac:dyDescent="0.2">
      <c r="A688" s="292">
        <v>92</v>
      </c>
      <c r="B688" s="292">
        <f t="shared" si="38"/>
        <v>0</v>
      </c>
      <c r="C688" s="292"/>
      <c r="D688" s="292"/>
      <c r="E688" s="351"/>
      <c r="F688" s="371"/>
      <c r="G688" s="292"/>
      <c r="H688" s="292"/>
      <c r="I688" s="292"/>
      <c r="J688" s="292"/>
    </row>
    <row r="689" spans="1:10" hidden="1" x14ac:dyDescent="0.2">
      <c r="A689" s="292">
        <v>93</v>
      </c>
      <c r="B689" s="292">
        <f t="shared" si="38"/>
        <v>0</v>
      </c>
      <c r="C689" s="292"/>
      <c r="D689" s="292"/>
      <c r="E689" s="351"/>
      <c r="F689" s="371"/>
      <c r="G689" s="292"/>
      <c r="H689" s="292"/>
      <c r="I689" s="292"/>
      <c r="J689" s="292"/>
    </row>
    <row r="690" spans="1:10" hidden="1" x14ac:dyDescent="0.2">
      <c r="A690" s="292">
        <v>94</v>
      </c>
      <c r="B690" s="292">
        <f t="shared" si="38"/>
        <v>0</v>
      </c>
      <c r="C690" s="292"/>
      <c r="D690" s="292"/>
      <c r="E690" s="351"/>
      <c r="F690" s="371"/>
      <c r="G690" s="292"/>
      <c r="H690" s="292"/>
      <c r="I690" s="292"/>
      <c r="J690" s="292"/>
    </row>
    <row r="691" spans="1:10" hidden="1" x14ac:dyDescent="0.2">
      <c r="A691" s="292">
        <v>95</v>
      </c>
      <c r="B691" s="377">
        <f t="shared" si="38"/>
        <v>0</v>
      </c>
      <c r="C691" s="292"/>
      <c r="D691" s="292"/>
      <c r="E691" s="351"/>
      <c r="F691" s="371"/>
      <c r="G691" s="292"/>
      <c r="H691" s="292"/>
      <c r="I691" s="292"/>
      <c r="J691" s="292"/>
    </row>
    <row r="692" spans="1:10" hidden="1" x14ac:dyDescent="0.2">
      <c r="A692" s="292">
        <v>96</v>
      </c>
      <c r="B692" s="377">
        <f t="shared" si="38"/>
        <v>0</v>
      </c>
      <c r="C692" s="292"/>
      <c r="D692" s="292"/>
      <c r="E692" s="351"/>
      <c r="F692" s="371"/>
      <c r="G692" s="292"/>
      <c r="H692" s="292"/>
      <c r="I692" s="292"/>
      <c r="J692" s="292"/>
    </row>
    <row r="693" spans="1:10" hidden="1" x14ac:dyDescent="0.2">
      <c r="A693" s="292">
        <v>97</v>
      </c>
      <c r="B693" s="377">
        <f t="shared" si="38"/>
        <v>0</v>
      </c>
      <c r="C693" s="292"/>
      <c r="D693" s="292"/>
      <c r="E693" s="351"/>
      <c r="F693" s="371"/>
      <c r="G693" s="292"/>
      <c r="H693" s="292"/>
      <c r="I693" s="292"/>
      <c r="J693" s="292"/>
    </row>
    <row r="694" spans="1:10" hidden="1" x14ac:dyDescent="0.2">
      <c r="A694" s="292">
        <v>98</v>
      </c>
      <c r="B694" s="377">
        <f t="shared" si="38"/>
        <v>0</v>
      </c>
      <c r="C694" s="292"/>
      <c r="D694" s="292"/>
      <c r="E694" s="351"/>
      <c r="F694" s="371"/>
      <c r="G694" s="292"/>
      <c r="H694" s="292"/>
      <c r="I694" s="292"/>
      <c r="J694" s="292"/>
    </row>
    <row r="695" spans="1:10" hidden="1" x14ac:dyDescent="0.2">
      <c r="A695" s="292">
        <v>99</v>
      </c>
      <c r="B695" s="377">
        <f t="shared" si="38"/>
        <v>0</v>
      </c>
      <c r="C695" s="292"/>
      <c r="D695" s="292"/>
      <c r="E695" s="351"/>
      <c r="F695" s="371"/>
      <c r="G695" s="292"/>
      <c r="H695" s="292"/>
      <c r="I695" s="292"/>
      <c r="J695" s="292"/>
    </row>
    <row r="696" spans="1:10" hidden="1" x14ac:dyDescent="0.2">
      <c r="A696" s="292">
        <v>100</v>
      </c>
      <c r="B696" s="377">
        <f t="shared" si="38"/>
        <v>0</v>
      </c>
      <c r="C696" s="292"/>
      <c r="D696" s="292"/>
      <c r="E696" s="351"/>
      <c r="F696" s="371"/>
      <c r="G696" s="292"/>
      <c r="H696" s="292"/>
      <c r="I696" s="292"/>
      <c r="J696" s="292"/>
    </row>
    <row r="697" spans="1:10" hidden="1" x14ac:dyDescent="0.2">
      <c r="A697" s="292">
        <v>101</v>
      </c>
      <c r="B697" s="377">
        <f t="shared" si="38"/>
        <v>0</v>
      </c>
      <c r="C697" s="292"/>
      <c r="D697" s="292"/>
      <c r="E697" s="351"/>
      <c r="F697" s="371"/>
      <c r="G697" s="292"/>
      <c r="H697" s="292"/>
      <c r="I697" s="292"/>
      <c r="J697" s="292"/>
    </row>
    <row r="698" spans="1:10" hidden="1" x14ac:dyDescent="0.2">
      <c r="A698" s="292">
        <v>102</v>
      </c>
      <c r="B698" s="377">
        <f t="shared" si="38"/>
        <v>0</v>
      </c>
      <c r="C698" s="292"/>
      <c r="D698" s="292"/>
      <c r="E698" s="351"/>
      <c r="F698" s="371"/>
      <c r="G698" s="292"/>
      <c r="H698" s="292"/>
      <c r="I698" s="292"/>
      <c r="J698" s="292"/>
    </row>
    <row r="699" spans="1:10" hidden="1" x14ac:dyDescent="0.2">
      <c r="A699" s="292">
        <v>103</v>
      </c>
      <c r="B699" s="377">
        <f t="shared" si="38"/>
        <v>0</v>
      </c>
      <c r="C699" s="292"/>
      <c r="D699" s="292"/>
      <c r="E699" s="351"/>
      <c r="F699" s="371"/>
      <c r="G699" s="292"/>
      <c r="H699" s="292"/>
      <c r="I699" s="292"/>
      <c r="J699" s="292"/>
    </row>
    <row r="700" spans="1:10" hidden="1" x14ac:dyDescent="0.2">
      <c r="A700" s="292">
        <v>104</v>
      </c>
      <c r="B700" s="377">
        <f t="shared" si="38"/>
        <v>0</v>
      </c>
      <c r="C700" s="292"/>
      <c r="D700" s="292"/>
      <c r="E700" s="351"/>
      <c r="F700" s="371"/>
      <c r="G700" s="292"/>
      <c r="H700" s="292"/>
      <c r="I700" s="292"/>
      <c r="J700" s="292"/>
    </row>
    <row r="701" spans="1:10" hidden="1" x14ac:dyDescent="0.2">
      <c r="A701" s="292">
        <v>105</v>
      </c>
      <c r="B701" s="377">
        <f t="shared" si="38"/>
        <v>0</v>
      </c>
      <c r="C701" s="292"/>
      <c r="D701" s="292"/>
      <c r="E701" s="351"/>
      <c r="F701" s="371"/>
      <c r="G701" s="292"/>
      <c r="H701" s="292"/>
      <c r="I701" s="292"/>
      <c r="J701" s="292"/>
    </row>
    <row r="702" spans="1:10" hidden="1" x14ac:dyDescent="0.2">
      <c r="A702" s="292">
        <v>106</v>
      </c>
      <c r="B702" s="292">
        <f t="shared" si="38"/>
        <v>0</v>
      </c>
      <c r="C702" s="292"/>
      <c r="D702" s="292"/>
      <c r="E702" s="351"/>
      <c r="F702" s="371"/>
      <c r="G702" s="292"/>
      <c r="H702" s="292"/>
      <c r="I702" s="292"/>
      <c r="J702" s="292"/>
    </row>
    <row r="703" spans="1:10" hidden="1" x14ac:dyDescent="0.2">
      <c r="A703" s="292">
        <v>107</v>
      </c>
      <c r="B703" s="292">
        <f t="shared" si="38"/>
        <v>0</v>
      </c>
      <c r="C703" s="292"/>
      <c r="D703" s="292"/>
      <c r="E703" s="351"/>
      <c r="F703" s="371"/>
      <c r="G703" s="292"/>
      <c r="H703" s="292"/>
      <c r="I703" s="292"/>
      <c r="J703" s="292"/>
    </row>
    <row r="704" spans="1:10" hidden="1" x14ac:dyDescent="0.2">
      <c r="A704" s="292">
        <v>108</v>
      </c>
      <c r="B704" s="292">
        <f t="shared" si="38"/>
        <v>0</v>
      </c>
      <c r="C704" s="292"/>
      <c r="D704" s="292"/>
      <c r="E704" s="351"/>
      <c r="F704" s="371"/>
      <c r="G704" s="376"/>
      <c r="H704" s="292"/>
      <c r="I704" s="292"/>
      <c r="J704" s="292"/>
    </row>
    <row r="705" spans="1:10" hidden="1" x14ac:dyDescent="0.2">
      <c r="A705" s="292">
        <v>109</v>
      </c>
      <c r="B705" s="292">
        <f t="shared" si="38"/>
        <v>0</v>
      </c>
      <c r="C705" s="292"/>
      <c r="D705" s="292"/>
      <c r="E705" s="351"/>
      <c r="F705" s="371"/>
      <c r="G705" s="292"/>
      <c r="H705" s="292"/>
      <c r="I705" s="292"/>
      <c r="J705" s="292"/>
    </row>
    <row r="706" spans="1:10" hidden="1" x14ac:dyDescent="0.2">
      <c r="A706" s="292">
        <v>110</v>
      </c>
      <c r="B706" s="292">
        <f t="shared" si="38"/>
        <v>0</v>
      </c>
      <c r="C706" s="292"/>
      <c r="D706" s="292"/>
      <c r="E706" s="351"/>
      <c r="F706" s="371"/>
      <c r="G706" s="292"/>
      <c r="H706" s="292"/>
      <c r="I706" s="292"/>
      <c r="J706" s="292"/>
    </row>
    <row r="707" spans="1:10" hidden="1" x14ac:dyDescent="0.2">
      <c r="A707" s="292">
        <v>111</v>
      </c>
      <c r="B707" s="292">
        <f t="shared" si="38"/>
        <v>0</v>
      </c>
      <c r="C707" s="292"/>
      <c r="D707" s="292"/>
      <c r="E707" s="351"/>
      <c r="F707" s="371"/>
      <c r="G707" s="292"/>
      <c r="H707" s="292"/>
      <c r="I707" s="292"/>
      <c r="J707" s="292"/>
    </row>
    <row r="708" spans="1:10" hidden="1" x14ac:dyDescent="0.2">
      <c r="A708" s="292">
        <v>112</v>
      </c>
      <c r="B708" s="292">
        <f t="shared" si="38"/>
        <v>0</v>
      </c>
      <c r="C708" s="292"/>
      <c r="D708" s="292"/>
      <c r="E708" s="351"/>
      <c r="F708" s="371"/>
      <c r="G708" s="292"/>
      <c r="H708" s="292"/>
      <c r="I708" s="292"/>
      <c r="J708" s="292"/>
    </row>
    <row r="709" spans="1:10" hidden="1" x14ac:dyDescent="0.2">
      <c r="A709" s="292">
        <v>113</v>
      </c>
      <c r="B709" s="292">
        <f t="shared" si="38"/>
        <v>0</v>
      </c>
      <c r="C709" s="292"/>
      <c r="D709" s="292"/>
      <c r="E709" s="351"/>
      <c r="F709" s="371"/>
      <c r="G709" s="292"/>
      <c r="H709" s="292"/>
      <c r="I709" s="292"/>
      <c r="J709" s="292"/>
    </row>
    <row r="710" spans="1:10" hidden="1" x14ac:dyDescent="0.2">
      <c r="A710" s="292">
        <v>114</v>
      </c>
      <c r="B710" s="292">
        <f t="shared" si="38"/>
        <v>0</v>
      </c>
      <c r="C710" s="292"/>
      <c r="D710" s="292"/>
      <c r="E710" s="351"/>
      <c r="F710" s="371"/>
      <c r="G710" s="292"/>
      <c r="H710" s="292"/>
      <c r="I710" s="292"/>
      <c r="J710" s="292"/>
    </row>
    <row r="711" spans="1:10" hidden="1" x14ac:dyDescent="0.2">
      <c r="A711" s="292">
        <v>115</v>
      </c>
      <c r="B711" s="292">
        <f t="shared" si="38"/>
        <v>0</v>
      </c>
      <c r="C711" s="292"/>
      <c r="D711" s="292"/>
      <c r="E711" s="351"/>
      <c r="F711" s="371"/>
      <c r="G711" s="292"/>
      <c r="H711" s="292"/>
      <c r="I711" s="292"/>
      <c r="J711" s="292"/>
    </row>
    <row r="712" spans="1:10" hidden="1" x14ac:dyDescent="0.2">
      <c r="A712" s="292">
        <v>116</v>
      </c>
      <c r="B712" s="292">
        <f t="shared" si="38"/>
        <v>0</v>
      </c>
      <c r="C712" s="292"/>
      <c r="D712" s="292"/>
      <c r="E712" s="351"/>
      <c r="F712" s="371"/>
      <c r="G712" s="292"/>
      <c r="H712" s="292"/>
      <c r="I712" s="292"/>
      <c r="J712" s="292"/>
    </row>
    <row r="713" spans="1:10" hidden="1" x14ac:dyDescent="0.2">
      <c r="A713" s="292">
        <v>117</v>
      </c>
      <c r="B713" s="292">
        <f t="shared" si="38"/>
        <v>0</v>
      </c>
      <c r="C713" s="292"/>
      <c r="D713" s="292"/>
      <c r="E713" s="351"/>
      <c r="F713" s="371"/>
      <c r="G713" s="292"/>
      <c r="H713" s="292"/>
      <c r="I713" s="292"/>
      <c r="J713" s="292"/>
    </row>
    <row r="714" spans="1:10" hidden="1" x14ac:dyDescent="0.2">
      <c r="A714" s="292">
        <v>118</v>
      </c>
      <c r="B714" s="292">
        <f t="shared" si="38"/>
        <v>0</v>
      </c>
      <c r="C714" s="292"/>
      <c r="D714" s="292"/>
      <c r="E714" s="351"/>
      <c r="F714" s="371"/>
      <c r="G714" s="292"/>
      <c r="H714" s="292"/>
      <c r="I714" s="292"/>
      <c r="J714" s="292"/>
    </row>
    <row r="715" spans="1:10" hidden="1" x14ac:dyDescent="0.2">
      <c r="A715" s="292">
        <v>119</v>
      </c>
      <c r="B715" s="292">
        <f t="shared" si="38"/>
        <v>0</v>
      </c>
      <c r="C715" s="292"/>
      <c r="D715" s="292"/>
      <c r="E715" s="351"/>
      <c r="F715" s="371"/>
      <c r="G715" s="292"/>
      <c r="H715" s="292"/>
      <c r="I715" s="292"/>
      <c r="J715" s="292"/>
    </row>
    <row r="716" spans="1:10" hidden="1" x14ac:dyDescent="0.2">
      <c r="A716" s="292">
        <v>120</v>
      </c>
      <c r="B716" s="292">
        <f t="shared" si="38"/>
        <v>0</v>
      </c>
      <c r="C716" s="292"/>
      <c r="D716" s="292"/>
      <c r="E716" s="351"/>
      <c r="F716" s="371"/>
      <c r="G716" s="292"/>
      <c r="H716" s="292"/>
      <c r="I716" s="292"/>
      <c r="J716" s="292"/>
    </row>
    <row r="717" spans="1:10" hidden="1" x14ac:dyDescent="0.2">
      <c r="A717" s="292">
        <v>121</v>
      </c>
      <c r="B717" s="292">
        <f t="shared" si="38"/>
        <v>0</v>
      </c>
      <c r="C717" s="292"/>
      <c r="D717" s="292"/>
      <c r="E717" s="351"/>
      <c r="F717" s="371"/>
      <c r="G717" s="292"/>
      <c r="H717" s="292"/>
      <c r="I717" s="292"/>
      <c r="J717" s="292"/>
    </row>
    <row r="718" spans="1:10" hidden="1" x14ac:dyDescent="0.2">
      <c r="A718" s="292">
        <v>122</v>
      </c>
      <c r="B718" s="292">
        <f t="shared" si="38"/>
        <v>0</v>
      </c>
      <c r="C718" s="292"/>
      <c r="D718" s="292"/>
      <c r="E718" s="351"/>
      <c r="F718" s="371"/>
      <c r="G718" s="292"/>
      <c r="H718" s="292"/>
      <c r="I718" s="292"/>
      <c r="J718" s="292"/>
    </row>
    <row r="719" spans="1:10" hidden="1" x14ac:dyDescent="0.2">
      <c r="A719" s="292">
        <v>123</v>
      </c>
      <c r="B719" s="292">
        <f t="shared" si="38"/>
        <v>0</v>
      </c>
      <c r="C719" s="292"/>
      <c r="D719" s="292"/>
      <c r="E719" s="351"/>
      <c r="F719" s="371"/>
      <c r="G719" s="292"/>
      <c r="H719" s="292"/>
      <c r="I719" s="292"/>
      <c r="J719" s="292"/>
    </row>
    <row r="720" spans="1:10" hidden="1" x14ac:dyDescent="0.2">
      <c r="A720" s="292">
        <v>124</v>
      </c>
      <c r="B720" s="292">
        <f t="shared" si="38"/>
        <v>0</v>
      </c>
      <c r="C720" s="292"/>
      <c r="D720" s="292"/>
      <c r="E720" s="351"/>
      <c r="F720" s="371"/>
      <c r="G720" s="292"/>
      <c r="H720" s="292"/>
      <c r="I720" s="292"/>
      <c r="J720" s="292"/>
    </row>
    <row r="721" spans="1:10" hidden="1" x14ac:dyDescent="0.2">
      <c r="A721" s="292">
        <v>125</v>
      </c>
      <c r="B721" s="292">
        <f t="shared" si="38"/>
        <v>0</v>
      </c>
      <c r="C721" s="292"/>
      <c r="D721" s="292"/>
      <c r="E721" s="351"/>
      <c r="F721" s="371"/>
      <c r="G721" s="292"/>
      <c r="H721" s="292"/>
      <c r="I721" s="292"/>
      <c r="J721" s="292"/>
    </row>
    <row r="722" spans="1:10" hidden="1" x14ac:dyDescent="0.2">
      <c r="A722" s="292">
        <v>126</v>
      </c>
      <c r="B722" s="292">
        <f t="shared" si="38"/>
        <v>0</v>
      </c>
      <c r="C722" s="292"/>
      <c r="D722" s="292"/>
      <c r="E722" s="351"/>
      <c r="F722" s="371"/>
      <c r="G722" s="292"/>
      <c r="H722" s="292"/>
      <c r="I722" s="292"/>
      <c r="J722" s="292"/>
    </row>
    <row r="723" spans="1:10" hidden="1" x14ac:dyDescent="0.2">
      <c r="A723" s="292">
        <v>127</v>
      </c>
      <c r="B723" s="292">
        <f t="shared" si="38"/>
        <v>0</v>
      </c>
      <c r="C723" s="292"/>
      <c r="D723" s="292"/>
      <c r="E723" s="351"/>
      <c r="F723" s="371"/>
      <c r="G723" s="292"/>
      <c r="H723" s="292"/>
      <c r="I723" s="292"/>
      <c r="J723" s="292"/>
    </row>
    <row r="724" spans="1:10" hidden="1" x14ac:dyDescent="0.2">
      <c r="A724" s="292">
        <v>128</v>
      </c>
      <c r="B724" s="292">
        <f t="shared" si="38"/>
        <v>0</v>
      </c>
      <c r="C724" s="292"/>
      <c r="D724" s="292"/>
      <c r="E724" s="351"/>
      <c r="F724" s="371"/>
      <c r="G724" s="292"/>
      <c r="H724" s="292"/>
      <c r="I724" s="292"/>
      <c r="J724" s="292"/>
    </row>
    <row r="725" spans="1:10" hidden="1" x14ac:dyDescent="0.2">
      <c r="A725" s="292">
        <v>129</v>
      </c>
      <c r="B725" s="292">
        <f t="shared" ref="B725:B788" si="39">+E169</f>
        <v>0</v>
      </c>
      <c r="C725" s="292"/>
      <c r="D725" s="292"/>
      <c r="E725" s="351"/>
      <c r="F725" s="371"/>
      <c r="G725" s="292"/>
      <c r="H725" s="292"/>
      <c r="I725" s="292"/>
      <c r="J725" s="292"/>
    </row>
    <row r="726" spans="1:10" hidden="1" x14ac:dyDescent="0.2">
      <c r="A726" s="292">
        <v>130</v>
      </c>
      <c r="B726" s="292">
        <f t="shared" si="39"/>
        <v>0</v>
      </c>
      <c r="C726" s="292"/>
      <c r="D726" s="292"/>
      <c r="E726" s="351"/>
      <c r="F726" s="371"/>
      <c r="G726" s="292"/>
      <c r="H726" s="292"/>
      <c r="I726" s="292"/>
      <c r="J726" s="292"/>
    </row>
    <row r="727" spans="1:10" hidden="1" x14ac:dyDescent="0.2">
      <c r="A727" s="292">
        <v>131</v>
      </c>
      <c r="B727" s="292">
        <f t="shared" si="39"/>
        <v>0</v>
      </c>
      <c r="C727" s="292"/>
      <c r="D727" s="292"/>
      <c r="E727" s="351"/>
      <c r="F727" s="371"/>
      <c r="G727" s="292"/>
      <c r="H727" s="292"/>
      <c r="I727" s="292"/>
      <c r="J727" s="292"/>
    </row>
    <row r="728" spans="1:10" hidden="1" x14ac:dyDescent="0.2">
      <c r="A728" s="292">
        <v>132</v>
      </c>
      <c r="B728" s="292">
        <f t="shared" si="39"/>
        <v>0</v>
      </c>
      <c r="C728" s="292"/>
      <c r="D728" s="292"/>
      <c r="E728" s="351"/>
      <c r="F728" s="371"/>
      <c r="G728" s="292"/>
      <c r="H728" s="292"/>
      <c r="I728" s="292"/>
      <c r="J728" s="292"/>
    </row>
    <row r="729" spans="1:10" hidden="1" x14ac:dyDescent="0.2">
      <c r="A729" s="292">
        <v>133</v>
      </c>
      <c r="B729" s="292">
        <f t="shared" si="39"/>
        <v>0</v>
      </c>
      <c r="C729" s="292"/>
      <c r="D729" s="292"/>
      <c r="E729" s="351"/>
      <c r="F729" s="371"/>
      <c r="G729" s="292"/>
      <c r="H729" s="292"/>
      <c r="I729" s="292"/>
      <c r="J729" s="292"/>
    </row>
    <row r="730" spans="1:10" hidden="1" x14ac:dyDescent="0.2">
      <c r="A730" s="292">
        <v>134</v>
      </c>
      <c r="B730" s="292">
        <f t="shared" si="39"/>
        <v>0</v>
      </c>
      <c r="C730" s="292"/>
      <c r="D730" s="292"/>
      <c r="E730" s="351"/>
      <c r="F730" s="371"/>
      <c r="G730" s="292"/>
      <c r="H730" s="292"/>
      <c r="I730" s="292"/>
      <c r="J730" s="292"/>
    </row>
    <row r="731" spans="1:10" hidden="1" x14ac:dyDescent="0.2">
      <c r="A731" s="292">
        <v>135</v>
      </c>
      <c r="B731" s="292">
        <f t="shared" si="39"/>
        <v>0</v>
      </c>
      <c r="C731" s="292"/>
      <c r="D731" s="292"/>
      <c r="E731" s="351"/>
      <c r="F731" s="371"/>
      <c r="G731" s="292"/>
      <c r="H731" s="292"/>
      <c r="I731" s="292"/>
      <c r="J731" s="292"/>
    </row>
    <row r="732" spans="1:10" hidden="1" x14ac:dyDescent="0.2">
      <c r="A732" s="292">
        <v>136</v>
      </c>
      <c r="B732" s="292">
        <f t="shared" si="39"/>
        <v>0</v>
      </c>
      <c r="C732" s="292"/>
      <c r="D732" s="292"/>
      <c r="E732" s="351"/>
      <c r="F732" s="371"/>
      <c r="G732" s="292"/>
      <c r="H732" s="292"/>
      <c r="I732" s="292"/>
      <c r="J732" s="292"/>
    </row>
    <row r="733" spans="1:10" hidden="1" x14ac:dyDescent="0.2">
      <c r="A733" s="292">
        <v>137</v>
      </c>
      <c r="B733" s="292">
        <f t="shared" si="39"/>
        <v>0</v>
      </c>
      <c r="C733" s="292"/>
      <c r="D733" s="292"/>
      <c r="E733" s="351"/>
      <c r="F733" s="371"/>
      <c r="G733" s="292"/>
      <c r="H733" s="292"/>
      <c r="I733" s="292"/>
      <c r="J733" s="292"/>
    </row>
    <row r="734" spans="1:10" hidden="1" x14ac:dyDescent="0.2">
      <c r="A734" s="292">
        <v>138</v>
      </c>
      <c r="B734" s="292">
        <f t="shared" si="39"/>
        <v>0</v>
      </c>
      <c r="C734" s="292"/>
      <c r="D734" s="292"/>
      <c r="E734" s="351"/>
      <c r="F734" s="371"/>
      <c r="G734" s="292"/>
      <c r="H734" s="292"/>
      <c r="I734" s="292"/>
      <c r="J734" s="292"/>
    </row>
    <row r="735" spans="1:10" hidden="1" x14ac:dyDescent="0.2">
      <c r="A735" s="292">
        <v>139</v>
      </c>
      <c r="B735" s="292">
        <f t="shared" si="39"/>
        <v>0</v>
      </c>
      <c r="C735" s="292"/>
      <c r="D735" s="292"/>
      <c r="E735" s="351"/>
      <c r="F735" s="371"/>
      <c r="G735" s="292"/>
      <c r="H735" s="292"/>
      <c r="I735" s="292"/>
      <c r="J735" s="292"/>
    </row>
    <row r="736" spans="1:10" hidden="1" x14ac:dyDescent="0.2">
      <c r="A736" s="292">
        <v>140</v>
      </c>
      <c r="B736" s="292">
        <f t="shared" si="39"/>
        <v>0</v>
      </c>
      <c r="C736" s="292"/>
      <c r="D736" s="292"/>
      <c r="E736" s="351"/>
      <c r="F736" s="371"/>
      <c r="G736" s="292"/>
      <c r="H736" s="292"/>
      <c r="I736" s="292"/>
      <c r="J736" s="292"/>
    </row>
    <row r="737" spans="1:10" hidden="1" x14ac:dyDescent="0.2">
      <c r="A737" s="292">
        <v>141</v>
      </c>
      <c r="B737" s="292">
        <f t="shared" si="39"/>
        <v>0</v>
      </c>
      <c r="C737" s="292"/>
      <c r="D737" s="292"/>
      <c r="E737" s="351"/>
      <c r="F737" s="371"/>
      <c r="G737" s="292"/>
      <c r="H737" s="292"/>
      <c r="I737" s="292"/>
      <c r="J737" s="292"/>
    </row>
    <row r="738" spans="1:10" hidden="1" x14ac:dyDescent="0.2">
      <c r="A738" s="292">
        <v>142</v>
      </c>
      <c r="B738" s="292">
        <f t="shared" si="39"/>
        <v>0</v>
      </c>
      <c r="C738" s="292"/>
      <c r="D738" s="292"/>
      <c r="E738" s="351"/>
      <c r="F738" s="371"/>
      <c r="G738" s="292"/>
      <c r="H738" s="292"/>
      <c r="I738" s="292"/>
      <c r="J738" s="292"/>
    </row>
    <row r="739" spans="1:10" hidden="1" x14ac:dyDescent="0.2">
      <c r="A739" s="292">
        <v>143</v>
      </c>
      <c r="B739" s="292">
        <f t="shared" si="39"/>
        <v>0</v>
      </c>
      <c r="C739" s="292"/>
      <c r="D739" s="292"/>
      <c r="E739" s="351"/>
      <c r="F739" s="371"/>
      <c r="G739" s="292"/>
      <c r="H739" s="292"/>
      <c r="I739" s="292"/>
      <c r="J739" s="292"/>
    </row>
    <row r="740" spans="1:10" hidden="1" x14ac:dyDescent="0.2">
      <c r="A740" s="292">
        <v>144</v>
      </c>
      <c r="B740" s="292">
        <f t="shared" si="39"/>
        <v>0</v>
      </c>
      <c r="C740" s="292"/>
      <c r="D740" s="292"/>
      <c r="E740" s="351"/>
      <c r="F740" s="371"/>
      <c r="G740" s="292"/>
      <c r="H740" s="292"/>
      <c r="I740" s="292"/>
      <c r="J740" s="292"/>
    </row>
    <row r="741" spans="1:10" hidden="1" x14ac:dyDescent="0.2">
      <c r="A741" s="292">
        <v>145</v>
      </c>
      <c r="B741" s="292">
        <f t="shared" si="39"/>
        <v>0</v>
      </c>
      <c r="C741" s="292"/>
      <c r="D741" s="292"/>
      <c r="E741" s="351"/>
      <c r="F741" s="371"/>
      <c r="G741" s="292"/>
      <c r="H741" s="292"/>
      <c r="I741" s="292"/>
      <c r="J741" s="292"/>
    </row>
    <row r="742" spans="1:10" hidden="1" x14ac:dyDescent="0.2">
      <c r="A742" s="292">
        <v>146</v>
      </c>
      <c r="B742" s="292">
        <f t="shared" si="39"/>
        <v>0</v>
      </c>
      <c r="C742" s="292"/>
      <c r="D742" s="292"/>
      <c r="E742" s="351"/>
      <c r="F742" s="371"/>
      <c r="G742" s="292"/>
      <c r="H742" s="292"/>
      <c r="I742" s="292"/>
      <c r="J742" s="292"/>
    </row>
    <row r="743" spans="1:10" hidden="1" x14ac:dyDescent="0.2">
      <c r="A743" s="292">
        <v>147</v>
      </c>
      <c r="B743" s="292">
        <f t="shared" si="39"/>
        <v>0</v>
      </c>
      <c r="C743" s="292"/>
      <c r="D743" s="292"/>
      <c r="E743" s="351"/>
      <c r="F743" s="371"/>
      <c r="G743" s="292"/>
      <c r="H743" s="292"/>
      <c r="I743" s="292"/>
      <c r="J743" s="292"/>
    </row>
    <row r="744" spans="1:10" hidden="1" x14ac:dyDescent="0.2">
      <c r="A744" s="292">
        <v>148</v>
      </c>
      <c r="B744" s="292">
        <f t="shared" si="39"/>
        <v>0</v>
      </c>
      <c r="C744" s="292"/>
      <c r="D744" s="292"/>
      <c r="E744" s="351"/>
      <c r="F744" s="371"/>
      <c r="G744" s="292"/>
      <c r="H744" s="292"/>
      <c r="I744" s="292"/>
      <c r="J744" s="292"/>
    </row>
    <row r="745" spans="1:10" hidden="1" x14ac:dyDescent="0.2">
      <c r="A745" s="292">
        <v>149</v>
      </c>
      <c r="B745" s="292">
        <f t="shared" si="39"/>
        <v>0</v>
      </c>
      <c r="C745" s="292"/>
      <c r="D745" s="292"/>
      <c r="E745" s="351"/>
      <c r="F745" s="371"/>
      <c r="G745" s="292"/>
      <c r="H745" s="292"/>
      <c r="I745" s="292"/>
      <c r="J745" s="292"/>
    </row>
    <row r="746" spans="1:10" hidden="1" x14ac:dyDescent="0.2">
      <c r="A746" s="292">
        <v>150</v>
      </c>
      <c r="B746" s="292">
        <f t="shared" si="39"/>
        <v>0</v>
      </c>
      <c r="C746" s="292"/>
      <c r="D746" s="292"/>
      <c r="E746" s="351"/>
      <c r="F746" s="371"/>
      <c r="G746" s="292"/>
      <c r="H746" s="292"/>
      <c r="I746" s="292"/>
      <c r="J746" s="292"/>
    </row>
    <row r="747" spans="1:10" hidden="1" x14ac:dyDescent="0.2">
      <c r="A747" s="292">
        <v>151</v>
      </c>
      <c r="B747" s="292">
        <f t="shared" si="39"/>
        <v>0</v>
      </c>
      <c r="C747" s="292"/>
      <c r="D747" s="292"/>
      <c r="E747" s="351"/>
      <c r="F747" s="371"/>
      <c r="G747" s="292"/>
      <c r="H747" s="292"/>
      <c r="I747" s="292"/>
      <c r="J747" s="292"/>
    </row>
    <row r="748" spans="1:10" hidden="1" x14ac:dyDescent="0.2">
      <c r="A748" s="292">
        <v>152</v>
      </c>
      <c r="B748" s="292">
        <f t="shared" si="39"/>
        <v>0</v>
      </c>
      <c r="C748" s="292"/>
      <c r="D748" s="292"/>
      <c r="E748" s="351"/>
      <c r="F748" s="371"/>
      <c r="G748" s="292"/>
      <c r="H748" s="292"/>
      <c r="I748" s="292"/>
      <c r="J748" s="292"/>
    </row>
    <row r="749" spans="1:10" hidden="1" x14ac:dyDescent="0.2">
      <c r="A749" s="292">
        <v>153</v>
      </c>
      <c r="B749" s="292">
        <f t="shared" si="39"/>
        <v>0</v>
      </c>
      <c r="C749" s="292"/>
      <c r="D749" s="292"/>
      <c r="E749" s="351"/>
      <c r="F749" s="371"/>
      <c r="G749" s="292"/>
      <c r="H749" s="292"/>
      <c r="I749" s="292"/>
      <c r="J749" s="292"/>
    </row>
    <row r="750" spans="1:10" hidden="1" x14ac:dyDescent="0.2">
      <c r="A750" s="292">
        <v>154</v>
      </c>
      <c r="B750" s="292">
        <f t="shared" si="39"/>
        <v>0</v>
      </c>
      <c r="C750" s="292"/>
      <c r="D750" s="292"/>
      <c r="E750" s="351"/>
      <c r="F750" s="371"/>
      <c r="G750" s="292"/>
      <c r="H750" s="292"/>
      <c r="I750" s="292"/>
      <c r="J750" s="292"/>
    </row>
    <row r="751" spans="1:10" hidden="1" x14ac:dyDescent="0.2">
      <c r="A751" s="292">
        <v>155</v>
      </c>
      <c r="B751" s="292">
        <f t="shared" si="39"/>
        <v>0</v>
      </c>
      <c r="C751" s="292"/>
      <c r="D751" s="292"/>
      <c r="E751" s="351"/>
      <c r="F751" s="371"/>
      <c r="G751" s="292"/>
      <c r="H751" s="292"/>
      <c r="I751" s="292"/>
      <c r="J751" s="292"/>
    </row>
    <row r="752" spans="1:10" hidden="1" x14ac:dyDescent="0.2">
      <c r="A752" s="292">
        <v>156</v>
      </c>
      <c r="B752" s="292">
        <f t="shared" si="39"/>
        <v>0</v>
      </c>
      <c r="C752" s="292"/>
      <c r="D752" s="292"/>
      <c r="E752" s="351"/>
      <c r="F752" s="371"/>
      <c r="G752" s="292"/>
      <c r="H752" s="292"/>
      <c r="I752" s="292"/>
      <c r="J752" s="292"/>
    </row>
    <row r="753" spans="1:10" hidden="1" x14ac:dyDescent="0.2">
      <c r="A753" s="292">
        <v>157</v>
      </c>
      <c r="B753" s="292">
        <f t="shared" si="39"/>
        <v>0</v>
      </c>
      <c r="C753" s="292"/>
      <c r="D753" s="292"/>
      <c r="E753" s="351"/>
      <c r="F753" s="371"/>
      <c r="G753" s="292"/>
      <c r="H753" s="292"/>
      <c r="I753" s="292"/>
      <c r="J753" s="292"/>
    </row>
    <row r="754" spans="1:10" hidden="1" x14ac:dyDescent="0.2">
      <c r="A754" s="292">
        <v>158</v>
      </c>
      <c r="B754" s="292">
        <f t="shared" si="39"/>
        <v>0</v>
      </c>
      <c r="C754" s="292"/>
      <c r="D754" s="292"/>
      <c r="E754" s="351"/>
      <c r="F754" s="371"/>
      <c r="G754" s="292"/>
      <c r="H754" s="292"/>
      <c r="I754" s="292"/>
      <c r="J754" s="292"/>
    </row>
    <row r="755" spans="1:10" hidden="1" x14ac:dyDescent="0.2">
      <c r="A755" s="292">
        <v>159</v>
      </c>
      <c r="B755" s="292">
        <f t="shared" si="39"/>
        <v>0</v>
      </c>
      <c r="C755" s="292"/>
      <c r="D755" s="292"/>
      <c r="E755" s="351"/>
      <c r="F755" s="371"/>
      <c r="G755" s="292"/>
      <c r="H755" s="292"/>
      <c r="I755" s="292"/>
      <c r="J755" s="292"/>
    </row>
    <row r="756" spans="1:10" hidden="1" x14ac:dyDescent="0.2">
      <c r="A756" s="292">
        <v>160</v>
      </c>
      <c r="B756" s="292">
        <f t="shared" si="39"/>
        <v>0</v>
      </c>
      <c r="C756" s="292"/>
      <c r="D756" s="292"/>
      <c r="E756" s="351"/>
      <c r="F756" s="371"/>
      <c r="G756" s="292"/>
      <c r="H756" s="292"/>
      <c r="I756" s="292"/>
      <c r="J756" s="292"/>
    </row>
    <row r="757" spans="1:10" hidden="1" x14ac:dyDescent="0.2">
      <c r="A757" s="292">
        <v>161</v>
      </c>
      <c r="B757" s="292">
        <f t="shared" si="39"/>
        <v>0</v>
      </c>
      <c r="C757" s="292"/>
      <c r="D757" s="292"/>
      <c r="E757" s="351"/>
      <c r="F757" s="371"/>
      <c r="G757" s="292"/>
      <c r="H757" s="292"/>
      <c r="I757" s="292"/>
      <c r="J757" s="292"/>
    </row>
    <row r="758" spans="1:10" hidden="1" x14ac:dyDescent="0.2">
      <c r="A758" s="292">
        <v>162</v>
      </c>
      <c r="B758" s="292">
        <f t="shared" si="39"/>
        <v>0</v>
      </c>
      <c r="C758" s="292"/>
      <c r="D758" s="292"/>
      <c r="E758" s="351"/>
      <c r="F758" s="371"/>
      <c r="G758" s="292"/>
      <c r="H758" s="292"/>
      <c r="I758" s="292"/>
      <c r="J758" s="292"/>
    </row>
    <row r="759" spans="1:10" hidden="1" x14ac:dyDescent="0.2">
      <c r="A759" s="292">
        <v>163</v>
      </c>
      <c r="B759" s="292">
        <f t="shared" si="39"/>
        <v>0</v>
      </c>
      <c r="C759" s="292"/>
      <c r="D759" s="292"/>
      <c r="E759" s="351"/>
      <c r="F759" s="371"/>
      <c r="G759" s="292"/>
      <c r="H759" s="292"/>
      <c r="I759" s="292"/>
      <c r="J759" s="292"/>
    </row>
    <row r="760" spans="1:10" hidden="1" x14ac:dyDescent="0.2">
      <c r="A760" s="292">
        <v>164</v>
      </c>
      <c r="B760" s="292">
        <f t="shared" si="39"/>
        <v>0</v>
      </c>
      <c r="C760" s="292"/>
      <c r="D760" s="292"/>
      <c r="E760" s="351"/>
      <c r="F760" s="371"/>
      <c r="G760" s="292"/>
      <c r="H760" s="292"/>
      <c r="I760" s="292"/>
      <c r="J760" s="292"/>
    </row>
    <row r="761" spans="1:10" hidden="1" x14ac:dyDescent="0.2">
      <c r="A761" s="292">
        <v>165</v>
      </c>
      <c r="B761" s="292">
        <f t="shared" si="39"/>
        <v>0</v>
      </c>
      <c r="C761" s="292"/>
      <c r="D761" s="292"/>
      <c r="E761" s="351"/>
      <c r="F761" s="371"/>
      <c r="G761" s="292"/>
      <c r="H761" s="292"/>
      <c r="I761" s="292"/>
      <c r="J761" s="292"/>
    </row>
    <row r="762" spans="1:10" hidden="1" x14ac:dyDescent="0.2">
      <c r="A762" s="292">
        <v>166</v>
      </c>
      <c r="B762" s="292">
        <f t="shared" si="39"/>
        <v>0</v>
      </c>
      <c r="C762" s="292"/>
      <c r="D762" s="292"/>
      <c r="E762" s="351"/>
      <c r="F762" s="371"/>
      <c r="G762" s="292"/>
      <c r="H762" s="292"/>
      <c r="I762" s="292"/>
      <c r="J762" s="292"/>
    </row>
    <row r="763" spans="1:10" hidden="1" x14ac:dyDescent="0.2">
      <c r="A763" s="292">
        <v>167</v>
      </c>
      <c r="B763" s="292">
        <f t="shared" si="39"/>
        <v>0</v>
      </c>
      <c r="C763" s="292"/>
      <c r="D763" s="292"/>
      <c r="E763" s="351"/>
      <c r="F763" s="371"/>
      <c r="G763" s="292"/>
      <c r="H763" s="292"/>
      <c r="I763" s="292"/>
      <c r="J763" s="292"/>
    </row>
    <row r="764" spans="1:10" hidden="1" x14ac:dyDescent="0.2">
      <c r="A764" s="292">
        <v>168</v>
      </c>
      <c r="B764" s="292">
        <f t="shared" si="39"/>
        <v>0</v>
      </c>
      <c r="C764" s="292"/>
      <c r="D764" s="292"/>
      <c r="E764" s="351"/>
      <c r="F764" s="371"/>
      <c r="G764" s="292"/>
      <c r="H764" s="292"/>
      <c r="I764" s="292"/>
      <c r="J764" s="292"/>
    </row>
    <row r="765" spans="1:10" hidden="1" x14ac:dyDescent="0.2">
      <c r="A765" s="292">
        <v>169</v>
      </c>
      <c r="B765" s="292">
        <f t="shared" si="39"/>
        <v>0</v>
      </c>
      <c r="C765" s="292"/>
      <c r="D765" s="292"/>
      <c r="E765" s="351"/>
      <c r="F765" s="371"/>
      <c r="G765" s="292"/>
      <c r="H765" s="292"/>
      <c r="I765" s="292"/>
      <c r="J765" s="292"/>
    </row>
    <row r="766" spans="1:10" hidden="1" x14ac:dyDescent="0.2">
      <c r="A766" s="292">
        <v>170</v>
      </c>
      <c r="B766" s="292">
        <f t="shared" si="39"/>
        <v>0</v>
      </c>
      <c r="C766" s="292"/>
      <c r="D766" s="292"/>
      <c r="E766" s="351"/>
      <c r="F766" s="371"/>
      <c r="G766" s="292"/>
      <c r="H766" s="292"/>
      <c r="I766" s="292"/>
      <c r="J766" s="292"/>
    </row>
    <row r="767" spans="1:10" hidden="1" x14ac:dyDescent="0.2">
      <c r="A767" s="292">
        <v>171</v>
      </c>
      <c r="B767" s="292">
        <f t="shared" si="39"/>
        <v>0</v>
      </c>
      <c r="C767" s="292"/>
      <c r="D767" s="292"/>
      <c r="E767" s="351"/>
      <c r="F767" s="371"/>
      <c r="G767" s="292"/>
      <c r="H767" s="292"/>
      <c r="I767" s="292"/>
      <c r="J767" s="292"/>
    </row>
    <row r="768" spans="1:10" hidden="1" x14ac:dyDescent="0.2">
      <c r="A768" s="292">
        <v>172</v>
      </c>
      <c r="B768" s="292">
        <f t="shared" si="39"/>
        <v>0</v>
      </c>
      <c r="C768" s="292"/>
      <c r="D768" s="292"/>
      <c r="E768" s="351"/>
      <c r="F768" s="371"/>
      <c r="G768" s="292"/>
      <c r="H768" s="292"/>
      <c r="I768" s="292"/>
      <c r="J768" s="292"/>
    </row>
    <row r="769" spans="1:10" hidden="1" x14ac:dyDescent="0.2">
      <c r="A769" s="292">
        <v>173</v>
      </c>
      <c r="B769" s="292">
        <f t="shared" si="39"/>
        <v>0</v>
      </c>
      <c r="C769" s="292"/>
      <c r="D769" s="292"/>
      <c r="E769" s="351"/>
      <c r="F769" s="371"/>
      <c r="G769" s="292"/>
      <c r="H769" s="292"/>
      <c r="I769" s="292"/>
      <c r="J769" s="292"/>
    </row>
    <row r="770" spans="1:10" hidden="1" x14ac:dyDescent="0.2">
      <c r="A770" s="292">
        <v>174</v>
      </c>
      <c r="B770" s="292">
        <f t="shared" si="39"/>
        <v>0</v>
      </c>
      <c r="C770" s="292"/>
      <c r="D770" s="292"/>
      <c r="E770" s="351"/>
      <c r="F770" s="371"/>
      <c r="G770" s="292"/>
      <c r="H770" s="292"/>
      <c r="I770" s="292"/>
      <c r="J770" s="292"/>
    </row>
    <row r="771" spans="1:10" hidden="1" x14ac:dyDescent="0.2">
      <c r="A771" s="292">
        <v>175</v>
      </c>
      <c r="B771" s="292">
        <f t="shared" si="39"/>
        <v>0</v>
      </c>
      <c r="C771" s="292"/>
      <c r="D771" s="292"/>
      <c r="E771" s="351"/>
      <c r="F771" s="371"/>
      <c r="G771" s="292"/>
      <c r="H771" s="292"/>
      <c r="I771" s="292"/>
      <c r="J771" s="292"/>
    </row>
    <row r="772" spans="1:10" hidden="1" x14ac:dyDescent="0.2">
      <c r="A772" s="292">
        <v>176</v>
      </c>
      <c r="B772" s="292">
        <f t="shared" si="39"/>
        <v>0</v>
      </c>
      <c r="C772" s="292"/>
      <c r="D772" s="292"/>
      <c r="E772" s="351"/>
      <c r="F772" s="371"/>
      <c r="G772" s="292"/>
      <c r="H772" s="292"/>
      <c r="I772" s="292"/>
      <c r="J772" s="292"/>
    </row>
    <row r="773" spans="1:10" hidden="1" x14ac:dyDescent="0.2">
      <c r="A773" s="292">
        <v>177</v>
      </c>
      <c r="B773" s="292">
        <f t="shared" si="39"/>
        <v>0</v>
      </c>
      <c r="C773" s="292"/>
      <c r="D773" s="292"/>
      <c r="E773" s="351"/>
      <c r="F773" s="371"/>
      <c r="G773" s="292"/>
      <c r="H773" s="292"/>
      <c r="I773" s="292"/>
      <c r="J773" s="292"/>
    </row>
    <row r="774" spans="1:10" hidden="1" x14ac:dyDescent="0.2">
      <c r="A774" s="292">
        <v>178</v>
      </c>
      <c r="B774" s="292">
        <f t="shared" si="39"/>
        <v>0</v>
      </c>
      <c r="C774" s="292"/>
      <c r="D774" s="292"/>
      <c r="E774" s="351"/>
      <c r="F774" s="371"/>
      <c r="G774" s="292"/>
      <c r="H774" s="292"/>
      <c r="I774" s="292"/>
      <c r="J774" s="292"/>
    </row>
    <row r="775" spans="1:10" hidden="1" x14ac:dyDescent="0.2">
      <c r="A775" s="292">
        <v>179</v>
      </c>
      <c r="B775" s="292">
        <f t="shared" si="39"/>
        <v>0</v>
      </c>
      <c r="C775" s="292"/>
      <c r="D775" s="292"/>
      <c r="E775" s="351"/>
      <c r="F775" s="371"/>
      <c r="G775" s="292"/>
      <c r="H775" s="292"/>
      <c r="I775" s="292"/>
      <c r="J775" s="292"/>
    </row>
    <row r="776" spans="1:10" hidden="1" x14ac:dyDescent="0.2">
      <c r="A776" s="292">
        <v>180</v>
      </c>
      <c r="B776" s="292">
        <f t="shared" si="39"/>
        <v>0</v>
      </c>
      <c r="C776" s="292"/>
      <c r="D776" s="292"/>
      <c r="E776" s="351"/>
      <c r="F776" s="371"/>
      <c r="G776" s="292"/>
      <c r="H776" s="292"/>
      <c r="I776" s="292"/>
      <c r="J776" s="292"/>
    </row>
    <row r="777" spans="1:10" hidden="1" x14ac:dyDescent="0.2">
      <c r="A777" s="292">
        <v>181</v>
      </c>
      <c r="B777" s="292">
        <f t="shared" si="39"/>
        <v>0</v>
      </c>
      <c r="C777" s="292"/>
      <c r="D777" s="292"/>
      <c r="E777" s="351"/>
      <c r="F777" s="371"/>
      <c r="G777" s="292"/>
      <c r="H777" s="292"/>
      <c r="I777" s="292"/>
      <c r="J777" s="292"/>
    </row>
    <row r="778" spans="1:10" hidden="1" x14ac:dyDescent="0.2">
      <c r="A778" s="292">
        <v>182</v>
      </c>
      <c r="B778" s="292">
        <f t="shared" si="39"/>
        <v>0</v>
      </c>
      <c r="C778" s="292"/>
      <c r="D778" s="292"/>
      <c r="E778" s="351"/>
      <c r="F778" s="371"/>
      <c r="G778" s="292"/>
      <c r="H778" s="292"/>
      <c r="I778" s="292"/>
      <c r="J778" s="292"/>
    </row>
    <row r="779" spans="1:10" hidden="1" x14ac:dyDescent="0.2">
      <c r="A779" s="292">
        <v>183</v>
      </c>
      <c r="B779" s="292">
        <f t="shared" si="39"/>
        <v>0</v>
      </c>
      <c r="C779" s="292"/>
      <c r="D779" s="292"/>
      <c r="E779" s="351"/>
      <c r="F779" s="371"/>
      <c r="G779" s="292"/>
      <c r="H779" s="292"/>
      <c r="I779" s="292"/>
      <c r="J779" s="292"/>
    </row>
    <row r="780" spans="1:10" hidden="1" x14ac:dyDescent="0.2">
      <c r="A780" s="292">
        <v>184</v>
      </c>
      <c r="B780" s="292">
        <f t="shared" si="39"/>
        <v>0</v>
      </c>
      <c r="C780" s="292"/>
      <c r="D780" s="292"/>
      <c r="E780" s="351"/>
      <c r="F780" s="371"/>
      <c r="G780" s="292"/>
      <c r="H780" s="292"/>
      <c r="I780" s="292"/>
      <c r="J780" s="292"/>
    </row>
    <row r="781" spans="1:10" hidden="1" x14ac:dyDescent="0.2">
      <c r="A781" s="292">
        <v>185</v>
      </c>
      <c r="B781" s="292">
        <f t="shared" si="39"/>
        <v>0</v>
      </c>
      <c r="C781" s="292"/>
      <c r="D781" s="292"/>
      <c r="E781" s="351"/>
      <c r="F781" s="371"/>
      <c r="G781" s="292"/>
      <c r="H781" s="292"/>
      <c r="I781" s="292"/>
      <c r="J781" s="292"/>
    </row>
    <row r="782" spans="1:10" hidden="1" x14ac:dyDescent="0.2">
      <c r="A782" s="292">
        <v>186</v>
      </c>
      <c r="B782" s="292">
        <f t="shared" si="39"/>
        <v>0</v>
      </c>
      <c r="C782" s="292"/>
      <c r="D782" s="292"/>
      <c r="E782" s="351"/>
      <c r="F782" s="371"/>
      <c r="G782" s="292"/>
      <c r="H782" s="292"/>
      <c r="I782" s="292"/>
      <c r="J782" s="292"/>
    </row>
    <row r="783" spans="1:10" hidden="1" x14ac:dyDescent="0.2">
      <c r="A783" s="292">
        <v>187</v>
      </c>
      <c r="B783" s="292">
        <f t="shared" si="39"/>
        <v>0</v>
      </c>
      <c r="C783" s="292"/>
      <c r="D783" s="292"/>
      <c r="E783" s="351"/>
      <c r="F783" s="371"/>
      <c r="G783" s="292"/>
      <c r="H783" s="292"/>
      <c r="I783" s="292"/>
      <c r="J783" s="292"/>
    </row>
    <row r="784" spans="1:10" hidden="1" x14ac:dyDescent="0.2">
      <c r="A784" s="292">
        <v>188</v>
      </c>
      <c r="B784" s="292">
        <f t="shared" si="39"/>
        <v>0</v>
      </c>
      <c r="C784" s="292"/>
      <c r="D784" s="292"/>
      <c r="E784" s="351"/>
      <c r="F784" s="371"/>
      <c r="G784" s="292"/>
      <c r="H784" s="292"/>
      <c r="I784" s="292"/>
      <c r="J784" s="292"/>
    </row>
    <row r="785" spans="1:10" hidden="1" x14ac:dyDescent="0.2">
      <c r="A785" s="292">
        <v>189</v>
      </c>
      <c r="B785" s="292">
        <f t="shared" si="39"/>
        <v>0</v>
      </c>
      <c r="C785" s="292"/>
      <c r="D785" s="292"/>
      <c r="E785" s="351"/>
      <c r="F785" s="371"/>
      <c r="G785" s="292"/>
      <c r="H785" s="292"/>
      <c r="I785" s="292"/>
      <c r="J785" s="292"/>
    </row>
    <row r="786" spans="1:10" hidden="1" x14ac:dyDescent="0.2">
      <c r="A786" s="292">
        <v>190</v>
      </c>
      <c r="B786" s="292">
        <f t="shared" si="39"/>
        <v>0</v>
      </c>
      <c r="C786" s="292"/>
      <c r="D786" s="292"/>
      <c r="E786" s="351"/>
      <c r="F786" s="371"/>
      <c r="G786" s="292"/>
      <c r="H786" s="292"/>
      <c r="I786" s="292"/>
      <c r="J786" s="292"/>
    </row>
    <row r="787" spans="1:10" hidden="1" x14ac:dyDescent="0.2">
      <c r="A787" s="292">
        <v>191</v>
      </c>
      <c r="B787" s="292">
        <f t="shared" si="39"/>
        <v>0</v>
      </c>
      <c r="C787" s="292"/>
      <c r="D787" s="292"/>
      <c r="E787" s="351"/>
      <c r="F787" s="371"/>
      <c r="G787" s="292"/>
      <c r="H787" s="292"/>
      <c r="I787" s="292"/>
      <c r="J787" s="292"/>
    </row>
    <row r="788" spans="1:10" hidden="1" x14ac:dyDescent="0.2">
      <c r="A788" s="292">
        <v>192</v>
      </c>
      <c r="B788" s="292">
        <f t="shared" si="39"/>
        <v>0</v>
      </c>
      <c r="C788" s="292"/>
      <c r="D788" s="292"/>
      <c r="E788" s="351"/>
      <c r="F788" s="371"/>
      <c r="G788" s="366"/>
      <c r="H788" s="292"/>
      <c r="I788" s="292"/>
      <c r="J788" s="292"/>
    </row>
    <row r="789" spans="1:10" hidden="1" x14ac:dyDescent="0.2">
      <c r="A789" s="292">
        <v>193</v>
      </c>
      <c r="B789" s="292">
        <f t="shared" ref="B789:B848" si="40">+E233</f>
        <v>0</v>
      </c>
      <c r="C789" s="292"/>
      <c r="D789" s="292"/>
      <c r="E789" s="351"/>
      <c r="F789" s="371"/>
      <c r="G789" s="292"/>
      <c r="H789" s="292"/>
      <c r="I789" s="292"/>
      <c r="J789" s="292"/>
    </row>
    <row r="790" spans="1:10" hidden="1" x14ac:dyDescent="0.2">
      <c r="A790" s="292">
        <v>194</v>
      </c>
      <c r="B790" s="292">
        <f t="shared" si="40"/>
        <v>0</v>
      </c>
      <c r="C790" s="292"/>
      <c r="D790" s="292"/>
      <c r="E790" s="351"/>
      <c r="F790" s="371"/>
      <c r="G790" s="292"/>
      <c r="H790" s="292"/>
      <c r="I790" s="292"/>
      <c r="J790" s="292"/>
    </row>
    <row r="791" spans="1:10" hidden="1" x14ac:dyDescent="0.2">
      <c r="A791" s="292">
        <v>195</v>
      </c>
      <c r="B791" s="292">
        <f t="shared" si="40"/>
        <v>0</v>
      </c>
      <c r="C791" s="292"/>
      <c r="D791" s="292"/>
      <c r="E791" s="351"/>
      <c r="F791" s="371"/>
      <c r="G791" s="292"/>
      <c r="H791" s="292"/>
      <c r="I791" s="292"/>
      <c r="J791" s="292"/>
    </row>
    <row r="792" spans="1:10" hidden="1" x14ac:dyDescent="0.2">
      <c r="A792" s="292">
        <v>196</v>
      </c>
      <c r="B792" s="292">
        <f t="shared" si="40"/>
        <v>0</v>
      </c>
      <c r="C792" s="292"/>
      <c r="D792" s="292"/>
      <c r="E792" s="351"/>
      <c r="F792" s="371"/>
      <c r="G792" s="292"/>
      <c r="H792" s="292"/>
      <c r="I792" s="292"/>
      <c r="J792" s="292"/>
    </row>
    <row r="793" spans="1:10" hidden="1" x14ac:dyDescent="0.2">
      <c r="A793" s="292">
        <v>197</v>
      </c>
      <c r="B793" s="292">
        <f t="shared" si="40"/>
        <v>0</v>
      </c>
      <c r="C793" s="292"/>
      <c r="D793" s="292"/>
      <c r="E793" s="351"/>
      <c r="F793" s="371"/>
      <c r="G793" s="292"/>
      <c r="H793" s="292"/>
      <c r="I793" s="292"/>
      <c r="J793" s="292"/>
    </row>
    <row r="794" spans="1:10" hidden="1" x14ac:dyDescent="0.2">
      <c r="A794" s="292">
        <v>198</v>
      </c>
      <c r="B794" s="292">
        <f t="shared" si="40"/>
        <v>0</v>
      </c>
      <c r="C794" s="292"/>
      <c r="D794" s="292"/>
      <c r="E794" s="351"/>
      <c r="F794" s="371"/>
      <c r="G794" s="292"/>
      <c r="H794" s="292"/>
      <c r="I794" s="292"/>
      <c r="J794" s="292"/>
    </row>
    <row r="795" spans="1:10" hidden="1" x14ac:dyDescent="0.2">
      <c r="A795" s="292">
        <v>199</v>
      </c>
      <c r="B795" s="292">
        <f t="shared" si="40"/>
        <v>0</v>
      </c>
      <c r="C795" s="292"/>
      <c r="D795" s="292"/>
      <c r="E795" s="351"/>
      <c r="F795" s="371"/>
      <c r="G795" s="292"/>
      <c r="H795" s="292"/>
      <c r="I795" s="292"/>
      <c r="J795" s="292"/>
    </row>
    <row r="796" spans="1:10" hidden="1" x14ac:dyDescent="0.2">
      <c r="A796" s="292">
        <v>200</v>
      </c>
      <c r="B796" s="292">
        <f t="shared" si="40"/>
        <v>0</v>
      </c>
      <c r="C796" s="292"/>
      <c r="D796" s="292"/>
      <c r="E796" s="351"/>
      <c r="F796" s="371"/>
      <c r="G796" s="292"/>
      <c r="H796" s="292"/>
      <c r="I796" s="292"/>
      <c r="J796" s="292"/>
    </row>
    <row r="797" spans="1:10" hidden="1" x14ac:dyDescent="0.2">
      <c r="A797" s="292">
        <v>201</v>
      </c>
      <c r="B797" s="292">
        <f t="shared" si="40"/>
        <v>0</v>
      </c>
      <c r="C797" s="292"/>
      <c r="D797" s="292"/>
      <c r="E797" s="351"/>
      <c r="F797" s="371"/>
      <c r="G797" s="292"/>
      <c r="H797" s="292"/>
      <c r="I797" s="292"/>
      <c r="J797" s="292"/>
    </row>
    <row r="798" spans="1:10" hidden="1" x14ac:dyDescent="0.2">
      <c r="A798" s="292">
        <v>202</v>
      </c>
      <c r="B798" s="292">
        <f t="shared" si="40"/>
        <v>0</v>
      </c>
      <c r="C798" s="292"/>
      <c r="D798" s="292"/>
      <c r="E798" s="351"/>
      <c r="F798" s="371"/>
      <c r="G798" s="292"/>
      <c r="H798" s="292"/>
      <c r="I798" s="292"/>
      <c r="J798" s="292"/>
    </row>
    <row r="799" spans="1:10" hidden="1" x14ac:dyDescent="0.2">
      <c r="A799" s="292">
        <v>203</v>
      </c>
      <c r="B799" s="292">
        <f t="shared" si="40"/>
        <v>0</v>
      </c>
      <c r="C799" s="292"/>
      <c r="D799" s="292"/>
      <c r="E799" s="351"/>
      <c r="F799" s="371"/>
      <c r="G799" s="292"/>
      <c r="H799" s="292"/>
      <c r="I799" s="292"/>
      <c r="J799" s="292"/>
    </row>
    <row r="800" spans="1:10" hidden="1" x14ac:dyDescent="0.2">
      <c r="A800" s="292">
        <v>204</v>
      </c>
      <c r="B800" s="292">
        <f t="shared" si="40"/>
        <v>0</v>
      </c>
      <c r="C800" s="292"/>
      <c r="D800" s="292"/>
      <c r="E800" s="351"/>
      <c r="F800" s="371"/>
      <c r="G800" s="292"/>
      <c r="H800" s="292"/>
      <c r="I800" s="292"/>
      <c r="J800" s="292"/>
    </row>
    <row r="801" spans="1:10" hidden="1" x14ac:dyDescent="0.2">
      <c r="A801" s="292">
        <v>205</v>
      </c>
      <c r="B801" s="292">
        <f t="shared" si="40"/>
        <v>0</v>
      </c>
      <c r="C801" s="292"/>
      <c r="D801" s="292"/>
      <c r="E801" s="351"/>
      <c r="F801" s="371"/>
      <c r="G801" s="292"/>
      <c r="H801" s="292"/>
      <c r="I801" s="292"/>
      <c r="J801" s="292"/>
    </row>
    <row r="802" spans="1:10" hidden="1" x14ac:dyDescent="0.2">
      <c r="A802" s="292">
        <v>206</v>
      </c>
      <c r="B802" s="292">
        <f t="shared" si="40"/>
        <v>0</v>
      </c>
      <c r="C802" s="292"/>
      <c r="D802" s="292"/>
      <c r="E802" s="351"/>
      <c r="F802" s="371"/>
      <c r="G802" s="292"/>
      <c r="H802" s="292"/>
      <c r="I802" s="292"/>
      <c r="J802" s="292"/>
    </row>
    <row r="803" spans="1:10" hidden="1" x14ac:dyDescent="0.2">
      <c r="A803" s="292">
        <v>207</v>
      </c>
      <c r="B803" s="292">
        <f t="shared" si="40"/>
        <v>0</v>
      </c>
      <c r="C803" s="292"/>
      <c r="D803" s="292"/>
      <c r="E803" s="351"/>
      <c r="F803" s="371"/>
      <c r="G803" s="292"/>
      <c r="H803" s="292"/>
      <c r="I803" s="292"/>
      <c r="J803" s="292"/>
    </row>
    <row r="804" spans="1:10" hidden="1" x14ac:dyDescent="0.2">
      <c r="A804" s="292">
        <v>208</v>
      </c>
      <c r="B804" s="292">
        <f t="shared" si="40"/>
        <v>0</v>
      </c>
      <c r="C804" s="292"/>
      <c r="D804" s="292"/>
      <c r="E804" s="351"/>
      <c r="F804" s="371"/>
      <c r="G804" s="292"/>
      <c r="H804" s="292"/>
      <c r="I804" s="292"/>
      <c r="J804" s="292"/>
    </row>
    <row r="805" spans="1:10" hidden="1" x14ac:dyDescent="0.2">
      <c r="A805" s="292">
        <v>209</v>
      </c>
      <c r="B805" s="292">
        <f t="shared" si="40"/>
        <v>0</v>
      </c>
      <c r="C805" s="292"/>
      <c r="D805" s="292"/>
      <c r="E805" s="351"/>
      <c r="F805" s="371"/>
      <c r="G805" s="292"/>
      <c r="H805" s="292"/>
      <c r="I805" s="292"/>
      <c r="J805" s="292"/>
    </row>
    <row r="806" spans="1:10" hidden="1" x14ac:dyDescent="0.2">
      <c r="A806" s="292">
        <v>210</v>
      </c>
      <c r="B806" s="292">
        <f t="shared" si="40"/>
        <v>0</v>
      </c>
      <c r="C806" s="292"/>
      <c r="D806" s="292"/>
      <c r="E806" s="351"/>
      <c r="F806" s="371"/>
      <c r="G806" s="292"/>
      <c r="H806" s="292"/>
      <c r="I806" s="292"/>
      <c r="J806" s="292"/>
    </row>
    <row r="807" spans="1:10" hidden="1" x14ac:dyDescent="0.2">
      <c r="A807" s="292">
        <v>211</v>
      </c>
      <c r="B807" s="292">
        <f t="shared" si="40"/>
        <v>0</v>
      </c>
      <c r="C807" s="292"/>
      <c r="D807" s="292"/>
      <c r="E807" s="351"/>
      <c r="F807" s="371"/>
      <c r="G807" s="292"/>
      <c r="H807" s="292"/>
      <c r="I807" s="292"/>
      <c r="J807" s="292"/>
    </row>
    <row r="808" spans="1:10" hidden="1" x14ac:dyDescent="0.2">
      <c r="A808" s="292">
        <v>212</v>
      </c>
      <c r="B808" s="292">
        <f t="shared" si="40"/>
        <v>0</v>
      </c>
      <c r="C808" s="292"/>
      <c r="D808" s="292"/>
      <c r="E808" s="351"/>
      <c r="F808" s="371"/>
      <c r="G808" s="292"/>
      <c r="H808" s="292"/>
      <c r="I808" s="292"/>
      <c r="J808" s="292"/>
    </row>
    <row r="809" spans="1:10" hidden="1" x14ac:dyDescent="0.2">
      <c r="A809" s="292">
        <v>213</v>
      </c>
      <c r="B809" s="292">
        <f t="shared" si="40"/>
        <v>0</v>
      </c>
      <c r="C809" s="292"/>
      <c r="D809" s="292"/>
      <c r="E809" s="351"/>
      <c r="F809" s="371"/>
      <c r="G809" s="292"/>
      <c r="H809" s="292"/>
      <c r="I809" s="292"/>
      <c r="J809" s="292"/>
    </row>
    <row r="810" spans="1:10" hidden="1" x14ac:dyDescent="0.2">
      <c r="A810" s="292">
        <v>214</v>
      </c>
      <c r="B810" s="292">
        <f t="shared" si="40"/>
        <v>0</v>
      </c>
      <c r="C810" s="292"/>
      <c r="D810" s="292"/>
      <c r="E810" s="351"/>
      <c r="F810" s="371"/>
      <c r="G810" s="292"/>
      <c r="H810" s="292"/>
      <c r="I810" s="292"/>
      <c r="J810" s="292"/>
    </row>
    <row r="811" spans="1:10" hidden="1" x14ac:dyDescent="0.2">
      <c r="A811" s="292">
        <v>215</v>
      </c>
      <c r="B811" s="292">
        <f t="shared" si="40"/>
        <v>0</v>
      </c>
      <c r="C811" s="292"/>
      <c r="D811" s="292"/>
      <c r="E811" s="351"/>
      <c r="F811" s="371"/>
      <c r="G811" s="292"/>
      <c r="H811" s="292"/>
      <c r="I811" s="292"/>
      <c r="J811" s="292"/>
    </row>
    <row r="812" spans="1:10" hidden="1" x14ac:dyDescent="0.2">
      <c r="A812" s="292">
        <v>216</v>
      </c>
      <c r="B812" s="292">
        <f t="shared" si="40"/>
        <v>0</v>
      </c>
      <c r="C812" s="292"/>
      <c r="D812" s="292"/>
      <c r="E812" s="351"/>
      <c r="F812" s="371"/>
      <c r="G812" s="292"/>
      <c r="H812" s="292"/>
      <c r="I812" s="292"/>
      <c r="J812" s="292"/>
    </row>
    <row r="813" spans="1:10" hidden="1" x14ac:dyDescent="0.2">
      <c r="A813" s="292">
        <v>217</v>
      </c>
      <c r="B813" s="292">
        <f t="shared" si="40"/>
        <v>0</v>
      </c>
      <c r="C813" s="292"/>
      <c r="D813" s="292"/>
      <c r="E813" s="351"/>
      <c r="F813" s="371"/>
      <c r="G813" s="292"/>
      <c r="H813" s="292"/>
      <c r="I813" s="292"/>
      <c r="J813" s="292"/>
    </row>
    <row r="814" spans="1:10" hidden="1" x14ac:dyDescent="0.2">
      <c r="A814" s="292">
        <v>218</v>
      </c>
      <c r="B814" s="292">
        <f t="shared" si="40"/>
        <v>0</v>
      </c>
      <c r="C814" s="292"/>
      <c r="D814" s="292"/>
      <c r="E814" s="351"/>
      <c r="F814" s="371"/>
      <c r="G814" s="292"/>
      <c r="H814" s="292"/>
      <c r="I814" s="292"/>
      <c r="J814" s="292"/>
    </row>
    <row r="815" spans="1:10" hidden="1" x14ac:dyDescent="0.2">
      <c r="A815" s="292">
        <v>219</v>
      </c>
      <c r="B815" s="292">
        <f t="shared" si="40"/>
        <v>0</v>
      </c>
      <c r="C815" s="292"/>
      <c r="D815" s="292"/>
      <c r="E815" s="351"/>
      <c r="F815" s="371"/>
      <c r="G815" s="292"/>
      <c r="H815" s="292"/>
      <c r="I815" s="292"/>
      <c r="J815" s="292"/>
    </row>
    <row r="816" spans="1:10" hidden="1" x14ac:dyDescent="0.2">
      <c r="A816" s="292">
        <v>220</v>
      </c>
      <c r="B816" s="292">
        <f t="shared" si="40"/>
        <v>0</v>
      </c>
      <c r="C816" s="292"/>
      <c r="D816" s="292"/>
      <c r="E816" s="351"/>
      <c r="F816" s="371"/>
      <c r="G816" s="292"/>
      <c r="H816" s="292"/>
      <c r="I816" s="292"/>
      <c r="J816" s="292"/>
    </row>
    <row r="817" spans="1:10" hidden="1" x14ac:dyDescent="0.2">
      <c r="A817" s="292">
        <v>221</v>
      </c>
      <c r="B817" s="292">
        <f t="shared" si="40"/>
        <v>0</v>
      </c>
      <c r="C817" s="292"/>
      <c r="D817" s="292"/>
      <c r="E817" s="351"/>
      <c r="F817" s="371"/>
      <c r="G817" s="292"/>
      <c r="H817" s="292"/>
      <c r="I817" s="292"/>
      <c r="J817" s="292"/>
    </row>
    <row r="818" spans="1:10" hidden="1" x14ac:dyDescent="0.2">
      <c r="A818" s="292">
        <v>222</v>
      </c>
      <c r="B818" s="292">
        <f t="shared" si="40"/>
        <v>0</v>
      </c>
      <c r="C818" s="292"/>
      <c r="D818" s="292"/>
      <c r="E818" s="351"/>
      <c r="F818" s="371"/>
      <c r="G818" s="292"/>
      <c r="H818" s="292"/>
      <c r="I818" s="292"/>
      <c r="J818" s="292"/>
    </row>
    <row r="819" spans="1:10" hidden="1" x14ac:dyDescent="0.2">
      <c r="A819" s="292">
        <v>223</v>
      </c>
      <c r="B819" s="292">
        <f t="shared" si="40"/>
        <v>0</v>
      </c>
      <c r="C819" s="292"/>
      <c r="D819" s="292"/>
      <c r="E819" s="351"/>
      <c r="F819" s="371"/>
      <c r="G819" s="292"/>
      <c r="H819" s="292"/>
      <c r="I819" s="292"/>
      <c r="J819" s="292"/>
    </row>
    <row r="820" spans="1:10" hidden="1" x14ac:dyDescent="0.2">
      <c r="A820" s="292">
        <v>224</v>
      </c>
      <c r="B820" s="292">
        <f t="shared" si="40"/>
        <v>0</v>
      </c>
      <c r="C820" s="292"/>
      <c r="D820" s="292"/>
      <c r="E820" s="351"/>
      <c r="F820" s="371"/>
      <c r="G820" s="292"/>
      <c r="H820" s="292"/>
      <c r="I820" s="292"/>
      <c r="J820" s="292"/>
    </row>
    <row r="821" spans="1:10" hidden="1" x14ac:dyDescent="0.2">
      <c r="A821" s="292">
        <v>225</v>
      </c>
      <c r="B821" s="292">
        <f t="shared" si="40"/>
        <v>0</v>
      </c>
      <c r="C821" s="292"/>
      <c r="D821" s="292"/>
      <c r="E821" s="351"/>
      <c r="F821" s="371"/>
      <c r="G821" s="292"/>
      <c r="H821" s="292"/>
      <c r="I821" s="292"/>
      <c r="J821" s="292"/>
    </row>
    <row r="822" spans="1:10" hidden="1" x14ac:dyDescent="0.2">
      <c r="A822" s="292">
        <v>226</v>
      </c>
      <c r="B822" s="292">
        <f t="shared" si="40"/>
        <v>0</v>
      </c>
      <c r="C822" s="292"/>
      <c r="D822" s="292"/>
      <c r="E822" s="351"/>
      <c r="F822" s="371"/>
      <c r="G822" s="292"/>
      <c r="H822" s="292"/>
      <c r="I822" s="292"/>
      <c r="J822" s="292"/>
    </row>
    <row r="823" spans="1:10" hidden="1" x14ac:dyDescent="0.2">
      <c r="A823" s="292">
        <v>227</v>
      </c>
      <c r="B823" s="292">
        <f t="shared" si="40"/>
        <v>0</v>
      </c>
      <c r="C823" s="292"/>
      <c r="D823" s="292"/>
      <c r="E823" s="351"/>
      <c r="F823" s="371"/>
      <c r="G823" s="292"/>
      <c r="H823" s="292"/>
      <c r="I823" s="292"/>
      <c r="J823" s="292"/>
    </row>
    <row r="824" spans="1:10" hidden="1" x14ac:dyDescent="0.2">
      <c r="A824" s="292">
        <v>228</v>
      </c>
      <c r="B824" s="292">
        <f t="shared" si="40"/>
        <v>0</v>
      </c>
      <c r="C824" s="292"/>
      <c r="D824" s="292"/>
      <c r="E824" s="351"/>
      <c r="F824" s="371"/>
      <c r="G824" s="292"/>
      <c r="H824" s="292"/>
      <c r="I824" s="292"/>
      <c r="J824" s="292"/>
    </row>
    <row r="825" spans="1:10" hidden="1" x14ac:dyDescent="0.2">
      <c r="A825" s="292">
        <v>229</v>
      </c>
      <c r="B825" s="292">
        <f t="shared" si="40"/>
        <v>0</v>
      </c>
      <c r="C825" s="292"/>
      <c r="D825" s="292"/>
      <c r="E825" s="351"/>
      <c r="F825" s="371"/>
      <c r="G825" s="292"/>
      <c r="H825" s="292"/>
      <c r="I825" s="292"/>
      <c r="J825" s="292"/>
    </row>
    <row r="826" spans="1:10" hidden="1" x14ac:dyDescent="0.2">
      <c r="A826" s="292">
        <v>230</v>
      </c>
      <c r="B826" s="292">
        <f t="shared" si="40"/>
        <v>0</v>
      </c>
      <c r="C826" s="292"/>
      <c r="D826" s="292"/>
      <c r="E826" s="351"/>
      <c r="F826" s="371"/>
      <c r="G826" s="292"/>
      <c r="H826" s="292"/>
      <c r="I826" s="292"/>
      <c r="J826" s="292"/>
    </row>
    <row r="827" spans="1:10" hidden="1" x14ac:dyDescent="0.2">
      <c r="A827" s="292">
        <v>231</v>
      </c>
      <c r="B827" s="292">
        <f t="shared" si="40"/>
        <v>0</v>
      </c>
      <c r="C827" s="292"/>
      <c r="D827" s="292"/>
      <c r="E827" s="351"/>
      <c r="F827" s="371"/>
      <c r="G827" s="292"/>
      <c r="H827" s="292"/>
      <c r="I827" s="292"/>
      <c r="J827" s="292"/>
    </row>
    <row r="828" spans="1:10" hidden="1" x14ac:dyDescent="0.2">
      <c r="A828" s="292">
        <v>232</v>
      </c>
      <c r="B828" s="292">
        <f t="shared" si="40"/>
        <v>0</v>
      </c>
      <c r="C828" s="292"/>
      <c r="D828" s="292"/>
      <c r="E828" s="351"/>
      <c r="F828" s="371"/>
      <c r="G828" s="292"/>
      <c r="H828" s="292"/>
      <c r="I828" s="292"/>
      <c r="J828" s="292"/>
    </row>
    <row r="829" spans="1:10" hidden="1" x14ac:dyDescent="0.2">
      <c r="A829" s="292">
        <v>233</v>
      </c>
      <c r="B829" s="292">
        <f t="shared" si="40"/>
        <v>0</v>
      </c>
      <c r="C829" s="292"/>
      <c r="D829" s="292"/>
      <c r="E829" s="351"/>
      <c r="F829" s="371"/>
      <c r="G829" s="292"/>
      <c r="H829" s="292"/>
      <c r="I829" s="292"/>
      <c r="J829" s="292"/>
    </row>
    <row r="830" spans="1:10" hidden="1" x14ac:dyDescent="0.2">
      <c r="A830" s="292">
        <v>234</v>
      </c>
      <c r="B830" s="292">
        <f t="shared" si="40"/>
        <v>0</v>
      </c>
      <c r="C830" s="292"/>
      <c r="D830" s="292"/>
      <c r="E830" s="351"/>
      <c r="F830" s="371"/>
      <c r="G830" s="292"/>
      <c r="H830" s="292"/>
      <c r="I830" s="292"/>
      <c r="J830" s="292"/>
    </row>
    <row r="831" spans="1:10" hidden="1" x14ac:dyDescent="0.2">
      <c r="A831" s="292">
        <v>235</v>
      </c>
      <c r="B831" s="292">
        <f t="shared" si="40"/>
        <v>0</v>
      </c>
      <c r="C831" s="292"/>
      <c r="D831" s="292"/>
      <c r="E831" s="351"/>
      <c r="F831" s="371"/>
      <c r="G831" s="292"/>
      <c r="H831" s="292"/>
      <c r="I831" s="292"/>
      <c r="J831" s="292"/>
    </row>
    <row r="832" spans="1:10" hidden="1" x14ac:dyDescent="0.2">
      <c r="A832" s="292">
        <v>236</v>
      </c>
      <c r="B832" s="292">
        <f t="shared" si="40"/>
        <v>0</v>
      </c>
      <c r="C832" s="292"/>
      <c r="D832" s="292"/>
      <c r="E832" s="351"/>
      <c r="F832" s="371"/>
      <c r="G832" s="292"/>
      <c r="H832" s="292"/>
      <c r="I832" s="292"/>
      <c r="J832" s="292"/>
    </row>
    <row r="833" spans="1:10" hidden="1" x14ac:dyDescent="0.2">
      <c r="A833" s="292">
        <v>237</v>
      </c>
      <c r="B833" s="292">
        <f t="shared" si="40"/>
        <v>0</v>
      </c>
      <c r="C833" s="292"/>
      <c r="D833" s="292"/>
      <c r="E833" s="351"/>
      <c r="F833" s="371"/>
      <c r="G833" s="292"/>
      <c r="H833" s="292"/>
      <c r="I833" s="292"/>
      <c r="J833" s="292"/>
    </row>
    <row r="834" spans="1:10" hidden="1" x14ac:dyDescent="0.2">
      <c r="A834" s="292">
        <v>238</v>
      </c>
      <c r="B834" s="292">
        <f t="shared" si="40"/>
        <v>0</v>
      </c>
      <c r="C834" s="292"/>
      <c r="D834" s="292"/>
      <c r="E834" s="351"/>
      <c r="F834" s="371"/>
      <c r="G834" s="292"/>
      <c r="H834" s="292"/>
      <c r="I834" s="292"/>
      <c r="J834" s="292"/>
    </row>
    <row r="835" spans="1:10" hidden="1" x14ac:dyDescent="0.2">
      <c r="A835" s="292">
        <v>239</v>
      </c>
      <c r="B835" s="292">
        <f t="shared" si="40"/>
        <v>0</v>
      </c>
      <c r="C835" s="292"/>
      <c r="D835" s="292"/>
      <c r="E835" s="351"/>
      <c r="F835" s="371"/>
      <c r="G835" s="292"/>
      <c r="H835" s="292"/>
      <c r="I835" s="292"/>
      <c r="J835" s="292"/>
    </row>
    <row r="836" spans="1:10" hidden="1" x14ac:dyDescent="0.2">
      <c r="A836" s="292">
        <v>240</v>
      </c>
      <c r="B836" s="292">
        <f t="shared" si="40"/>
        <v>0</v>
      </c>
      <c r="C836" s="292"/>
      <c r="D836" s="292"/>
      <c r="E836" s="351"/>
      <c r="F836" s="371"/>
      <c r="G836" s="292"/>
      <c r="H836" s="292"/>
      <c r="I836" s="292"/>
      <c r="J836" s="292"/>
    </row>
    <row r="837" spans="1:10" hidden="1" x14ac:dyDescent="0.2">
      <c r="A837" s="292">
        <v>241</v>
      </c>
      <c r="B837" s="292">
        <f t="shared" si="40"/>
        <v>0</v>
      </c>
      <c r="C837" s="292">
        <f>+F281</f>
        <v>0</v>
      </c>
      <c r="D837" s="292"/>
      <c r="E837" s="378"/>
      <c r="F837" s="379"/>
      <c r="G837" s="369"/>
      <c r="H837" s="369"/>
      <c r="I837" s="292"/>
      <c r="J837" s="292"/>
    </row>
    <row r="838" spans="1:10" hidden="1" x14ac:dyDescent="0.2">
      <c r="A838" s="292">
        <v>242</v>
      </c>
      <c r="B838" s="292">
        <f t="shared" si="40"/>
        <v>0</v>
      </c>
      <c r="C838" s="292">
        <f t="shared" ref="C838:C848" si="41">+F282</f>
        <v>0</v>
      </c>
      <c r="D838" s="292"/>
      <c r="E838" s="378"/>
      <c r="F838" s="379"/>
      <c r="G838" s="380"/>
      <c r="I838" s="366"/>
      <c r="J838" s="292"/>
    </row>
    <row r="839" spans="1:10" hidden="1" x14ac:dyDescent="0.2">
      <c r="A839" s="292">
        <v>243</v>
      </c>
      <c r="B839" s="292">
        <f t="shared" si="40"/>
        <v>0</v>
      </c>
      <c r="C839" s="292">
        <f t="shared" si="41"/>
        <v>0</v>
      </c>
      <c r="D839" s="292"/>
      <c r="E839" s="378"/>
      <c r="F839" s="379"/>
      <c r="G839" s="380"/>
      <c r="I839" s="366"/>
      <c r="J839" s="292"/>
    </row>
    <row r="840" spans="1:10" hidden="1" x14ac:dyDescent="0.2">
      <c r="A840" s="292">
        <v>244</v>
      </c>
      <c r="B840" s="292">
        <f t="shared" si="40"/>
        <v>0</v>
      </c>
      <c r="C840" s="292">
        <f t="shared" si="41"/>
        <v>0</v>
      </c>
      <c r="D840" s="292"/>
      <c r="E840" s="378"/>
      <c r="F840" s="379"/>
      <c r="G840" s="380"/>
      <c r="I840" s="366"/>
      <c r="J840" s="292"/>
    </row>
    <row r="841" spans="1:10" hidden="1" x14ac:dyDescent="0.2">
      <c r="A841" s="292">
        <v>245</v>
      </c>
      <c r="B841" s="292">
        <f t="shared" si="40"/>
        <v>0</v>
      </c>
      <c r="C841" s="292">
        <f t="shared" si="41"/>
        <v>0</v>
      </c>
      <c r="D841" s="292"/>
      <c r="E841" s="378"/>
      <c r="F841" s="379"/>
      <c r="G841" s="380"/>
      <c r="I841" s="292"/>
      <c r="J841" s="292"/>
    </row>
    <row r="842" spans="1:10" hidden="1" x14ac:dyDescent="0.2">
      <c r="A842" s="292">
        <v>246</v>
      </c>
      <c r="B842" s="292">
        <f t="shared" si="40"/>
        <v>0</v>
      </c>
      <c r="C842" s="292">
        <f t="shared" si="41"/>
        <v>0</v>
      </c>
      <c r="D842" s="292"/>
      <c r="E842" s="378"/>
      <c r="F842" s="379"/>
      <c r="G842" s="380"/>
      <c r="I842" s="292"/>
      <c r="J842" s="292"/>
    </row>
    <row r="843" spans="1:10" hidden="1" x14ac:dyDescent="0.2">
      <c r="A843" s="292">
        <v>247</v>
      </c>
      <c r="B843" s="292">
        <f t="shared" si="40"/>
        <v>0</v>
      </c>
      <c r="C843" s="292">
        <f t="shared" si="41"/>
        <v>0</v>
      </c>
      <c r="D843" s="292"/>
      <c r="E843" s="378"/>
      <c r="G843" s="380"/>
      <c r="I843" s="292"/>
      <c r="J843" s="292"/>
    </row>
    <row r="844" spans="1:10" hidden="1" x14ac:dyDescent="0.2">
      <c r="A844" s="292">
        <v>248</v>
      </c>
      <c r="B844" s="292">
        <f t="shared" si="40"/>
        <v>0</v>
      </c>
      <c r="C844" s="292">
        <f t="shared" si="41"/>
        <v>0</v>
      </c>
      <c r="D844" s="292"/>
      <c r="E844" s="378"/>
      <c r="F844" s="381"/>
      <c r="I844" s="312"/>
      <c r="J844" s="292"/>
    </row>
    <row r="845" spans="1:10" hidden="1" x14ac:dyDescent="0.2">
      <c r="A845" s="292">
        <v>249</v>
      </c>
      <c r="B845" s="292">
        <f t="shared" si="40"/>
        <v>0</v>
      </c>
      <c r="C845" s="292">
        <f t="shared" si="41"/>
        <v>0</v>
      </c>
      <c r="D845" s="292"/>
      <c r="E845" s="378"/>
      <c r="I845" s="312"/>
      <c r="J845" s="292"/>
    </row>
    <row r="846" spans="1:10" hidden="1" x14ac:dyDescent="0.2">
      <c r="A846" s="292">
        <v>250</v>
      </c>
      <c r="B846" s="292">
        <f t="shared" si="40"/>
        <v>0</v>
      </c>
      <c r="C846" s="292">
        <f t="shared" si="41"/>
        <v>0</v>
      </c>
      <c r="D846" s="292"/>
      <c r="E846" s="351"/>
      <c r="F846" s="292"/>
      <c r="G846" s="292"/>
      <c r="H846" s="292"/>
      <c r="I846" s="292"/>
      <c r="J846" s="292"/>
    </row>
    <row r="847" spans="1:10" hidden="1" x14ac:dyDescent="0.2">
      <c r="A847" s="292">
        <v>251</v>
      </c>
      <c r="B847" s="292">
        <f t="shared" si="40"/>
        <v>0</v>
      </c>
      <c r="C847" s="292">
        <f t="shared" si="41"/>
        <v>0</v>
      </c>
      <c r="D847" s="292"/>
      <c r="E847" s="351"/>
      <c r="F847" s="292"/>
      <c r="G847" s="292"/>
      <c r="H847" s="292"/>
      <c r="I847" s="292"/>
      <c r="J847" s="292"/>
    </row>
    <row r="848" spans="1:10" hidden="1" x14ac:dyDescent="0.2">
      <c r="A848" s="292">
        <v>252</v>
      </c>
      <c r="B848" s="292">
        <f t="shared" si="40"/>
        <v>0</v>
      </c>
      <c r="C848" s="292">
        <f t="shared" si="41"/>
        <v>0</v>
      </c>
      <c r="D848" s="292"/>
      <c r="E848" s="351"/>
      <c r="F848" s="292"/>
      <c r="G848" s="292"/>
      <c r="H848" s="292"/>
      <c r="I848" s="292"/>
      <c r="J848" s="292"/>
    </row>
    <row r="849" spans="1:10" hidden="1" x14ac:dyDescent="0.2">
      <c r="A849" s="292"/>
      <c r="B849" s="292"/>
      <c r="C849" s="292"/>
      <c r="D849" s="292"/>
      <c r="E849" s="351"/>
      <c r="F849" s="292"/>
      <c r="G849" s="292"/>
      <c r="H849" s="292"/>
      <c r="I849" s="292"/>
      <c r="J849" s="292"/>
    </row>
    <row r="850" spans="1:10" x14ac:dyDescent="0.2">
      <c r="A850" s="292"/>
      <c r="B850" s="292" t="s">
        <v>338</v>
      </c>
      <c r="C850" s="292"/>
      <c r="D850" s="292"/>
      <c r="E850" s="292"/>
      <c r="F850" s="292"/>
      <c r="G850" s="292"/>
      <c r="H850" s="292"/>
      <c r="I850" s="292"/>
      <c r="J850" s="292"/>
    </row>
    <row r="851" spans="1:10" x14ac:dyDescent="0.2">
      <c r="A851" s="292"/>
      <c r="B851" s="292" t="s">
        <v>320</v>
      </c>
      <c r="C851" s="306"/>
      <c r="D851" s="292"/>
      <c r="E851" s="292"/>
      <c r="F851" s="292"/>
      <c r="G851" s="292"/>
      <c r="H851" s="292"/>
      <c r="I851" s="292"/>
      <c r="J851" s="292"/>
    </row>
    <row r="852" spans="1:10" x14ac:dyDescent="0.2">
      <c r="A852" s="292"/>
      <c r="B852" s="292" t="s">
        <v>321</v>
      </c>
      <c r="C852" s="306"/>
      <c r="D852" s="292"/>
      <c r="E852" s="292"/>
      <c r="F852" s="292"/>
      <c r="G852" s="292"/>
      <c r="H852" s="292"/>
      <c r="I852" s="292"/>
      <c r="J852" s="292"/>
    </row>
    <row r="853" spans="1:10" x14ac:dyDescent="0.2">
      <c r="A853" s="292"/>
      <c r="B853" s="292" t="s">
        <v>322</v>
      </c>
      <c r="C853" s="306" t="s">
        <v>421</v>
      </c>
      <c r="D853" s="292"/>
      <c r="E853" s="292"/>
      <c r="F853" s="292"/>
      <c r="G853" s="292"/>
      <c r="H853" s="292"/>
      <c r="I853" s="292"/>
      <c r="J853" s="292"/>
    </row>
    <row r="854" spans="1:10" x14ac:dyDescent="0.2">
      <c r="A854" s="292"/>
      <c r="B854" s="292" t="s">
        <v>339</v>
      </c>
      <c r="C854" s="292"/>
      <c r="D854" s="292"/>
      <c r="E854" s="292"/>
      <c r="F854" s="292"/>
      <c r="G854" s="292"/>
      <c r="H854" s="292"/>
      <c r="I854" s="292"/>
      <c r="J854" s="292"/>
    </row>
    <row r="855" spans="1:10" x14ac:dyDescent="0.2">
      <c r="A855" s="292"/>
      <c r="B855" s="292"/>
      <c r="C855" s="310" t="str">
        <f>+C580</f>
        <v>Año 2027</v>
      </c>
      <c r="D855" s="310" t="str">
        <f>+D580</f>
        <v>Año 2028</v>
      </c>
      <c r="E855" s="310" t="str">
        <f>+E580</f>
        <v>Año 2029</v>
      </c>
      <c r="F855" s="310" t="str">
        <f>+F580</f>
        <v>Año 2030</v>
      </c>
      <c r="G855" s="310" t="str">
        <f>+G580</f>
        <v>Año 2031</v>
      </c>
      <c r="H855" s="292"/>
      <c r="I855" s="292"/>
      <c r="J855" s="292"/>
    </row>
    <row r="856" spans="1:10" x14ac:dyDescent="0.2">
      <c r="A856" s="292"/>
      <c r="B856" s="292" t="s">
        <v>328</v>
      </c>
      <c r="C856" s="382"/>
      <c r="D856" s="382">
        <f>+C28</f>
        <v>6.9000000000000006E-2</v>
      </c>
      <c r="E856" s="382">
        <f t="shared" ref="E856:G856" si="42">+D28+3%</f>
        <v>7.8E-2</v>
      </c>
      <c r="F856" s="382">
        <f t="shared" si="42"/>
        <v>7.2999999999999995E-2</v>
      </c>
      <c r="G856" s="382">
        <f t="shared" si="42"/>
        <v>0.06</v>
      </c>
      <c r="H856" s="292"/>
      <c r="I856" s="292"/>
      <c r="J856" s="292"/>
    </row>
    <row r="857" spans="1:10" x14ac:dyDescent="0.2">
      <c r="A857" s="292"/>
      <c r="B857" s="292"/>
      <c r="C857" s="292"/>
      <c r="D857" s="292"/>
      <c r="E857" s="292"/>
      <c r="F857" s="292"/>
      <c r="G857" s="292"/>
      <c r="H857" s="292"/>
      <c r="I857" s="292"/>
      <c r="J857" s="292"/>
    </row>
    <row r="858" spans="1:10" x14ac:dyDescent="0.2">
      <c r="A858" s="292"/>
      <c r="B858" s="292"/>
      <c r="C858" s="292"/>
      <c r="D858" s="292"/>
      <c r="E858" s="292"/>
      <c r="F858" s="292"/>
      <c r="G858" s="292"/>
      <c r="H858" s="292"/>
      <c r="I858" s="292"/>
      <c r="J858" s="292"/>
    </row>
    <row r="859" spans="1:10" x14ac:dyDescent="0.2">
      <c r="A859" s="292"/>
      <c r="B859" s="292" t="s">
        <v>341</v>
      </c>
      <c r="C859" s="292"/>
      <c r="D859" s="292"/>
      <c r="E859" s="292"/>
      <c r="F859" s="292"/>
      <c r="G859" s="292"/>
      <c r="H859" s="292"/>
      <c r="I859" s="292"/>
      <c r="J859" s="292"/>
    </row>
    <row r="860" spans="1:10" x14ac:dyDescent="0.2">
      <c r="A860" s="292"/>
      <c r="B860" s="292" t="s">
        <v>342</v>
      </c>
      <c r="C860" s="292"/>
      <c r="D860" s="292"/>
      <c r="E860" s="292"/>
      <c r="F860" s="292"/>
      <c r="G860" s="292"/>
      <c r="H860" s="292"/>
      <c r="I860" s="292"/>
      <c r="J860" s="292"/>
    </row>
    <row r="861" spans="1:10" x14ac:dyDescent="0.2">
      <c r="A861" s="292"/>
      <c r="B861" s="292" t="s">
        <v>343</v>
      </c>
      <c r="C861" s="292"/>
      <c r="D861" s="292"/>
      <c r="E861" s="292"/>
      <c r="F861" s="292"/>
      <c r="G861" s="292"/>
      <c r="H861" s="292"/>
      <c r="I861" s="292"/>
      <c r="J861" s="292"/>
    </row>
    <row r="862" spans="1:10" x14ac:dyDescent="0.2">
      <c r="A862" s="292"/>
      <c r="B862" s="292" t="s">
        <v>344</v>
      </c>
      <c r="C862" s="292"/>
      <c r="D862" s="292"/>
      <c r="E862" s="292"/>
      <c r="F862" s="292"/>
      <c r="G862" s="292"/>
      <c r="H862" s="292"/>
      <c r="I862" s="292"/>
      <c r="J862" s="292"/>
    </row>
    <row r="863" spans="1:10" x14ac:dyDescent="0.2">
      <c r="A863" s="292"/>
      <c r="B863" s="292"/>
      <c r="C863" s="292"/>
      <c r="D863" s="292"/>
      <c r="E863" s="292"/>
      <c r="F863" s="292"/>
      <c r="G863" s="292"/>
      <c r="H863" s="292"/>
      <c r="I863" s="292"/>
      <c r="J863" s="292"/>
    </row>
    <row r="864" spans="1:10" x14ac:dyDescent="0.2">
      <c r="A864" s="292"/>
      <c r="B864" s="292" t="s">
        <v>345</v>
      </c>
      <c r="C864" s="292"/>
      <c r="D864" s="292"/>
      <c r="E864" s="292"/>
      <c r="F864" s="292"/>
      <c r="G864" s="292"/>
      <c r="H864" s="292"/>
      <c r="I864" s="292"/>
      <c r="J864" s="292"/>
    </row>
    <row r="865" spans="1:11" x14ac:dyDescent="0.2">
      <c r="A865" s="292"/>
      <c r="B865" s="292" t="s">
        <v>346</v>
      </c>
      <c r="C865" s="292"/>
      <c r="D865" s="292"/>
      <c r="E865" s="292"/>
      <c r="F865" s="292"/>
      <c r="G865" s="292"/>
      <c r="H865" s="283"/>
    </row>
    <row r="866" spans="1:11" x14ac:dyDescent="0.2">
      <c r="A866" s="292"/>
      <c r="B866" s="292"/>
      <c r="C866" s="292"/>
      <c r="D866" s="292"/>
      <c r="E866" s="292"/>
      <c r="F866" s="292"/>
      <c r="G866" s="292"/>
      <c r="H866" s="292"/>
      <c r="I866" s="292"/>
      <c r="J866" s="292"/>
    </row>
    <row r="867" spans="1:11" x14ac:dyDescent="0.2">
      <c r="A867" s="292"/>
      <c r="B867" s="292" t="s">
        <v>347</v>
      </c>
      <c r="D867" s="310" t="s">
        <v>201</v>
      </c>
      <c r="E867" s="310"/>
      <c r="F867" s="310"/>
      <c r="G867" s="310"/>
      <c r="H867" s="310"/>
      <c r="I867" s="292"/>
      <c r="J867" s="292"/>
    </row>
    <row r="868" spans="1:11" x14ac:dyDescent="0.2">
      <c r="A868" s="292"/>
      <c r="B868" s="383"/>
      <c r="C868" s="384"/>
      <c r="D868" s="385"/>
      <c r="E868" s="457" t="s">
        <v>550</v>
      </c>
      <c r="F868" s="386"/>
      <c r="G868" s="387"/>
      <c r="H868" s="388"/>
      <c r="J868" s="292"/>
    </row>
    <row r="869" spans="1:11" x14ac:dyDescent="0.2">
      <c r="A869" s="292"/>
      <c r="B869" s="383"/>
      <c r="C869" s="384"/>
      <c r="D869" s="385"/>
      <c r="E869" s="389"/>
      <c r="F869" s="388"/>
      <c r="G869" s="387"/>
      <c r="H869" s="388"/>
      <c r="J869" s="292"/>
    </row>
    <row r="870" spans="1:11" x14ac:dyDescent="0.2">
      <c r="A870" s="292"/>
      <c r="B870" s="390"/>
      <c r="C870" s="391"/>
      <c r="D870" s="385"/>
      <c r="E870" s="388"/>
      <c r="F870" s="388"/>
      <c r="G870" s="387"/>
      <c r="H870" s="388"/>
      <c r="J870" s="292"/>
    </row>
    <row r="871" spans="1:11" x14ac:dyDescent="0.2">
      <c r="A871" s="292"/>
      <c r="B871" s="390"/>
      <c r="C871" s="391"/>
      <c r="D871" s="385"/>
      <c r="E871" s="388"/>
      <c r="F871" s="388"/>
      <c r="G871" s="388"/>
      <c r="H871" s="388"/>
      <c r="J871" s="292"/>
      <c r="K871" s="392"/>
    </row>
    <row r="872" spans="1:11" x14ac:dyDescent="0.2">
      <c r="A872" s="292"/>
      <c r="B872" s="390"/>
      <c r="C872" s="391"/>
      <c r="D872" s="385"/>
      <c r="E872" s="388"/>
      <c r="F872" s="388"/>
      <c r="G872" s="388"/>
      <c r="H872" s="388"/>
      <c r="J872" s="292"/>
    </row>
    <row r="873" spans="1:11" x14ac:dyDescent="0.2">
      <c r="A873" s="292"/>
      <c r="B873" s="390"/>
      <c r="C873" s="391"/>
      <c r="D873" s="385"/>
      <c r="E873" s="389"/>
      <c r="F873" s="388"/>
      <c r="G873" s="388"/>
      <c r="H873" s="386"/>
      <c r="I873" s="393"/>
      <c r="J873" s="292"/>
    </row>
    <row r="874" spans="1:11" x14ac:dyDescent="0.2">
      <c r="A874" s="292"/>
      <c r="B874" s="394"/>
      <c r="C874" s="395"/>
      <c r="D874" s="385"/>
      <c r="E874" s="396"/>
      <c r="F874" s="388"/>
      <c r="G874" s="388"/>
      <c r="H874" s="386"/>
      <c r="I874" s="393"/>
      <c r="J874" s="292"/>
    </row>
    <row r="875" spans="1:11" x14ac:dyDescent="0.2">
      <c r="A875" s="292"/>
      <c r="B875" s="394"/>
      <c r="C875" s="395"/>
      <c r="D875" s="385"/>
      <c r="E875" s="397"/>
      <c r="F875" s="386"/>
      <c r="G875" s="388"/>
      <c r="H875" s="386"/>
      <c r="I875" s="393"/>
      <c r="J875" s="292"/>
    </row>
    <row r="876" spans="1:11" x14ac:dyDescent="0.2">
      <c r="A876" s="292"/>
      <c r="B876" s="394"/>
      <c r="C876" s="395"/>
      <c r="D876" s="385"/>
      <c r="H876" s="386"/>
      <c r="I876" s="393"/>
      <c r="J876" s="292"/>
    </row>
    <row r="877" spans="1:11" x14ac:dyDescent="0.2">
      <c r="A877" s="292"/>
      <c r="B877" s="394"/>
      <c r="C877" s="395"/>
      <c r="D877" s="385"/>
      <c r="G877" s="353"/>
      <c r="H877" s="386"/>
      <c r="I877" s="393"/>
      <c r="J877" s="292"/>
    </row>
    <row r="878" spans="1:11" x14ac:dyDescent="0.2">
      <c r="A878" s="292"/>
      <c r="B878" s="394"/>
      <c r="C878" s="395"/>
      <c r="D878" s="385"/>
      <c r="H878" s="386"/>
      <c r="I878" s="393"/>
      <c r="J878" s="292"/>
    </row>
    <row r="879" spans="1:11" x14ac:dyDescent="0.2">
      <c r="A879" s="292"/>
      <c r="B879" s="398"/>
      <c r="C879" s="399"/>
      <c r="D879" s="385"/>
      <c r="F879" s="400"/>
      <c r="H879" s="386"/>
      <c r="I879" s="393"/>
      <c r="J879" s="292"/>
    </row>
    <row r="880" spans="1:11" x14ac:dyDescent="0.2">
      <c r="A880" s="292"/>
      <c r="B880" s="292"/>
      <c r="C880" s="292"/>
      <c r="D880" s="401">
        <f>SUM(D868:D879)</f>
        <v>0</v>
      </c>
      <c r="E880" s="402"/>
      <c r="H880" s="386"/>
      <c r="I880" s="393"/>
      <c r="J880" s="292"/>
    </row>
    <row r="881" spans="1:10" x14ac:dyDescent="0.2">
      <c r="A881" s="292"/>
      <c r="B881" s="292" t="s">
        <v>348</v>
      </c>
      <c r="C881" s="292"/>
      <c r="D881" s="292"/>
      <c r="E881" s="292"/>
      <c r="F881" s="292"/>
      <c r="G881" s="292"/>
      <c r="H881" s="292"/>
      <c r="I881" s="292"/>
      <c r="J881" s="292"/>
    </row>
    <row r="882" spans="1:10" x14ac:dyDescent="0.2">
      <c r="A882" s="292"/>
      <c r="B882" s="292" t="s">
        <v>346</v>
      </c>
      <c r="C882" s="292"/>
      <c r="D882" s="292"/>
      <c r="E882" s="292"/>
      <c r="F882" s="292"/>
      <c r="G882" s="292"/>
      <c r="H882" s="292"/>
      <c r="I882" s="292"/>
      <c r="J882" s="292"/>
    </row>
    <row r="883" spans="1:10" x14ac:dyDescent="0.2">
      <c r="A883" s="292"/>
      <c r="B883" s="292"/>
      <c r="C883" s="292"/>
      <c r="D883" s="292"/>
      <c r="E883" s="292"/>
      <c r="F883" s="292"/>
      <c r="G883" s="292"/>
      <c r="H883" s="292"/>
      <c r="I883" s="292"/>
      <c r="J883" s="292"/>
    </row>
    <row r="884" spans="1:10" x14ac:dyDescent="0.2">
      <c r="A884" s="292"/>
      <c r="B884" s="292" t="s">
        <v>349</v>
      </c>
      <c r="D884" s="310" t="s">
        <v>201</v>
      </c>
      <c r="E884" s="403"/>
      <c r="F884" s="403"/>
      <c r="G884" s="403"/>
      <c r="H884" s="404"/>
      <c r="I884" s="404"/>
      <c r="J884" s="404"/>
    </row>
    <row r="885" spans="1:10" ht="16" x14ac:dyDescent="0.2">
      <c r="A885" s="292"/>
      <c r="B885" s="405" t="s">
        <v>490</v>
      </c>
      <c r="C885" s="406"/>
      <c r="D885" s="385">
        <v>2500000</v>
      </c>
      <c r="E885" s="407"/>
      <c r="F885" s="403"/>
      <c r="G885" s="403"/>
      <c r="H885" s="404"/>
      <c r="I885" s="404"/>
      <c r="J885" s="404"/>
    </row>
    <row r="886" spans="1:10" ht="16" x14ac:dyDescent="0.2">
      <c r="A886" s="292"/>
      <c r="B886" s="408" t="s">
        <v>428</v>
      </c>
      <c r="C886" s="409"/>
      <c r="D886" s="385">
        <v>2200000</v>
      </c>
      <c r="E886" s="410"/>
      <c r="F886" s="411"/>
      <c r="G886" s="410"/>
      <c r="H886" s="412"/>
      <c r="I886" s="413"/>
      <c r="J886" s="404"/>
    </row>
    <row r="887" spans="1:10" ht="16" x14ac:dyDescent="0.2">
      <c r="A887" s="292"/>
      <c r="B887" s="408" t="s">
        <v>458</v>
      </c>
      <c r="C887" s="409"/>
      <c r="D887" s="385">
        <v>1200000</v>
      </c>
      <c r="E887" s="414"/>
      <c r="F887" s="411"/>
      <c r="G887" s="410"/>
      <c r="H887" s="404"/>
      <c r="I887" s="413"/>
      <c r="J887" s="404"/>
    </row>
    <row r="888" spans="1:10" ht="16" x14ac:dyDescent="0.2">
      <c r="A888" s="292"/>
      <c r="B888" s="408" t="s">
        <v>429</v>
      </c>
      <c r="C888" s="409"/>
      <c r="D888" s="385">
        <v>500000</v>
      </c>
      <c r="E888" s="410"/>
      <c r="F888" s="411"/>
      <c r="G888" s="410"/>
      <c r="H888" s="404"/>
      <c r="I888" s="413"/>
      <c r="J888" s="404"/>
    </row>
    <row r="889" spans="1:10" ht="16" x14ac:dyDescent="0.2">
      <c r="A889" s="292"/>
      <c r="B889" s="408" t="s">
        <v>430</v>
      </c>
      <c r="C889" s="409"/>
      <c r="D889" s="385">
        <v>800000</v>
      </c>
      <c r="E889" s="410"/>
      <c r="F889" s="411"/>
      <c r="G889" s="410"/>
      <c r="H889" s="404"/>
      <c r="I889" s="413"/>
      <c r="J889" s="404"/>
    </row>
    <row r="890" spans="1:10" ht="16" x14ac:dyDescent="0.2">
      <c r="A890" s="292"/>
      <c r="B890" s="408" t="s">
        <v>431</v>
      </c>
      <c r="C890" s="409"/>
      <c r="D890" s="385">
        <v>1500000</v>
      </c>
      <c r="E890" s="403"/>
      <c r="F890" s="411"/>
      <c r="G890" s="415"/>
      <c r="H890" s="404"/>
      <c r="I890" s="413"/>
      <c r="J890" s="404"/>
    </row>
    <row r="891" spans="1:10" ht="16" x14ac:dyDescent="0.2">
      <c r="A891" s="292"/>
      <c r="B891" s="408" t="s">
        <v>437</v>
      </c>
      <c r="C891" s="409"/>
      <c r="D891" s="385">
        <v>900000</v>
      </c>
      <c r="E891" s="411"/>
      <c r="F891" s="403"/>
      <c r="G891" s="403"/>
      <c r="H891" s="404"/>
      <c r="I891" s="404"/>
      <c r="J891" s="404"/>
    </row>
    <row r="892" spans="1:10" ht="16" x14ac:dyDescent="0.2">
      <c r="A892" s="292"/>
      <c r="B892" s="408" t="s">
        <v>432</v>
      </c>
      <c r="C892" s="409"/>
      <c r="D892" s="385">
        <v>700000</v>
      </c>
      <c r="E892" s="410"/>
      <c r="F892" s="411"/>
      <c r="G892" s="403"/>
      <c r="H892" s="404"/>
      <c r="I892" s="412"/>
      <c r="J892" s="404"/>
    </row>
    <row r="893" spans="1:10" ht="16" x14ac:dyDescent="0.2">
      <c r="A893" s="292"/>
      <c r="B893" s="405" t="s">
        <v>433</v>
      </c>
      <c r="C893" s="406"/>
      <c r="D893" s="385">
        <v>400000</v>
      </c>
      <c r="E893" s="411"/>
      <c r="F893" s="403"/>
      <c r="G893" s="403"/>
      <c r="H893" s="404"/>
      <c r="I893" s="412"/>
      <c r="J893" s="404"/>
    </row>
    <row r="894" spans="1:10" ht="16" x14ac:dyDescent="0.2">
      <c r="A894" s="292"/>
      <c r="B894" s="405" t="s">
        <v>491</v>
      </c>
      <c r="C894" s="406"/>
      <c r="D894" s="385">
        <v>500000</v>
      </c>
      <c r="E894" s="410"/>
      <c r="F894" s="411"/>
      <c r="G894" s="403"/>
      <c r="H894" s="404"/>
      <c r="I894" s="412"/>
      <c r="J894" s="404"/>
    </row>
    <row r="895" spans="1:10" ht="16" x14ac:dyDescent="0.2">
      <c r="A895" s="292"/>
      <c r="B895" s="405" t="s">
        <v>434</v>
      </c>
      <c r="C895" s="406"/>
      <c r="D895" s="385">
        <v>1500000</v>
      </c>
      <c r="E895" s="410"/>
      <c r="F895" s="411"/>
      <c r="G895" s="403"/>
      <c r="H895" s="404"/>
      <c r="I895" s="412"/>
      <c r="J895" s="404"/>
    </row>
    <row r="896" spans="1:10" ht="16" x14ac:dyDescent="0.2">
      <c r="A896" s="292"/>
      <c r="B896" s="405" t="s">
        <v>435</v>
      </c>
      <c r="C896" s="406"/>
      <c r="D896" s="385">
        <v>1500000</v>
      </c>
      <c r="E896" s="410"/>
      <c r="F896" s="411"/>
      <c r="G896" s="403"/>
      <c r="H896" s="404"/>
      <c r="I896" s="412"/>
      <c r="J896" s="404"/>
    </row>
    <row r="897" spans="1:10" ht="16" x14ac:dyDescent="0.2">
      <c r="A897" s="292"/>
      <c r="B897" s="405" t="s">
        <v>436</v>
      </c>
      <c r="C897" s="406"/>
      <c r="D897" s="385">
        <v>800000</v>
      </c>
      <c r="E897" s="404"/>
      <c r="F897" s="404"/>
      <c r="G897" s="404"/>
      <c r="H897" s="404"/>
      <c r="I897" s="412"/>
      <c r="J897" s="404"/>
    </row>
    <row r="898" spans="1:10" ht="16" x14ac:dyDescent="0.2">
      <c r="A898" s="292"/>
      <c r="B898" s="405" t="s">
        <v>448</v>
      </c>
      <c r="C898" s="406"/>
      <c r="D898" s="385">
        <v>700000</v>
      </c>
      <c r="E898" s="292"/>
      <c r="F898" s="292"/>
      <c r="G898" s="292"/>
      <c r="H898" s="292"/>
      <c r="I898" s="292"/>
      <c r="J898" s="292"/>
    </row>
    <row r="899" spans="1:10" ht="16" x14ac:dyDescent="0.2">
      <c r="A899" s="292"/>
      <c r="B899" s="405" t="s">
        <v>473</v>
      </c>
      <c r="C899" s="406"/>
      <c r="D899" s="385">
        <f>40000000/12</f>
        <v>3333333.3333333335</v>
      </c>
      <c r="E899" s="292"/>
      <c r="F899" s="292"/>
      <c r="G899" s="292"/>
      <c r="H899" s="292"/>
      <c r="I899" s="292"/>
      <c r="J899" s="292"/>
    </row>
    <row r="900" spans="1:10" ht="16" x14ac:dyDescent="0.2">
      <c r="A900" s="292"/>
      <c r="B900" s="408" t="s">
        <v>474</v>
      </c>
      <c r="C900" s="409"/>
      <c r="D900" s="385">
        <f>12000000/12</f>
        <v>1000000</v>
      </c>
      <c r="E900" s="292"/>
      <c r="F900" s="292"/>
      <c r="G900" s="292"/>
      <c r="H900" s="292"/>
      <c r="I900" s="292"/>
      <c r="J900" s="292"/>
    </row>
    <row r="901" spans="1:10" ht="16" x14ac:dyDescent="0.2">
      <c r="A901" s="292"/>
      <c r="B901" s="408" t="s">
        <v>475</v>
      </c>
      <c r="C901" s="409"/>
      <c r="D901" s="385">
        <f>18000000/12</f>
        <v>1500000</v>
      </c>
      <c r="E901" s="292"/>
      <c r="F901" s="292"/>
      <c r="G901" s="292"/>
      <c r="H901" s="292"/>
      <c r="I901" s="292"/>
      <c r="J901" s="292"/>
    </row>
    <row r="902" spans="1:10" ht="16" x14ac:dyDescent="0.2">
      <c r="A902" s="292"/>
      <c r="B902" s="408" t="s">
        <v>476</v>
      </c>
      <c r="C902" s="409"/>
      <c r="D902" s="385">
        <f>12000000/12</f>
        <v>1000000</v>
      </c>
      <c r="E902" s="292"/>
      <c r="F902" s="292"/>
      <c r="G902" s="292"/>
      <c r="H902" s="292"/>
      <c r="I902" s="292"/>
      <c r="J902" s="292"/>
    </row>
    <row r="903" spans="1:10" ht="16" x14ac:dyDescent="0.2">
      <c r="A903" s="292"/>
      <c r="B903" s="408" t="s">
        <v>477</v>
      </c>
      <c r="C903" s="409"/>
      <c r="D903" s="385">
        <f>5000000/12</f>
        <v>416666.66666666669</v>
      </c>
      <c r="E903" s="292"/>
      <c r="F903" s="292"/>
      <c r="G903" s="292"/>
      <c r="H903" s="292"/>
      <c r="I903" s="292"/>
      <c r="J903" s="292"/>
    </row>
    <row r="904" spans="1:10" ht="16" x14ac:dyDescent="0.2">
      <c r="A904" s="292"/>
      <c r="B904" s="408" t="s">
        <v>478</v>
      </c>
      <c r="C904" s="409"/>
      <c r="D904" s="385">
        <f>10000000/12</f>
        <v>833333.33333333337</v>
      </c>
      <c r="E904" s="292"/>
      <c r="F904" s="292"/>
      <c r="G904" s="292"/>
      <c r="H904" s="292"/>
      <c r="I904" s="292"/>
      <c r="J904" s="292"/>
    </row>
    <row r="905" spans="1:10" ht="16" x14ac:dyDescent="0.2">
      <c r="A905" s="292"/>
      <c r="B905" s="408" t="s">
        <v>479</v>
      </c>
      <c r="C905" s="409"/>
      <c r="D905" s="385">
        <f>15000000/12</f>
        <v>1250000</v>
      </c>
      <c r="E905" s="292"/>
      <c r="F905" s="292"/>
      <c r="G905" s="292"/>
      <c r="H905" s="292"/>
      <c r="I905" s="292"/>
      <c r="J905" s="292"/>
    </row>
    <row r="906" spans="1:10" ht="16" x14ac:dyDescent="0.2">
      <c r="A906" s="292"/>
      <c r="B906" s="408" t="s">
        <v>494</v>
      </c>
      <c r="C906" s="409"/>
      <c r="D906" s="385">
        <v>2500000</v>
      </c>
      <c r="E906" s="292"/>
      <c r="F906" s="292"/>
      <c r="G906" s="292"/>
      <c r="H906" s="292"/>
      <c r="I906" s="292"/>
      <c r="J906" s="292"/>
    </row>
    <row r="907" spans="1:10" ht="16" x14ac:dyDescent="0.2">
      <c r="A907" s="292"/>
      <c r="B907" s="408" t="s">
        <v>495</v>
      </c>
      <c r="C907" s="409"/>
      <c r="D907" s="385">
        <v>1800000</v>
      </c>
      <c r="E907" s="292"/>
      <c r="F907" s="292"/>
      <c r="G907" s="292"/>
      <c r="H907" s="292"/>
      <c r="I907" s="292"/>
      <c r="J907" s="292"/>
    </row>
    <row r="908" spans="1:10" ht="16" x14ac:dyDescent="0.2">
      <c r="A908" s="292"/>
      <c r="B908" s="408" t="s">
        <v>496</v>
      </c>
      <c r="C908" s="409"/>
      <c r="D908" s="385">
        <v>600000</v>
      </c>
      <c r="E908" s="292"/>
      <c r="F908" s="292"/>
      <c r="G908" s="292"/>
      <c r="H908" s="292"/>
      <c r="I908" s="292"/>
      <c r="J908" s="292"/>
    </row>
    <row r="909" spans="1:10" ht="16" x14ac:dyDescent="0.2">
      <c r="A909" s="292"/>
      <c r="B909" s="408" t="s">
        <v>497</v>
      </c>
      <c r="C909" s="409"/>
      <c r="D909" s="385">
        <v>900000</v>
      </c>
      <c r="E909" s="292"/>
      <c r="F909" s="292"/>
      <c r="G909" s="292"/>
      <c r="H909" s="292"/>
      <c r="I909" s="292"/>
      <c r="J909" s="292"/>
    </row>
    <row r="910" spans="1:10" ht="16" x14ac:dyDescent="0.2">
      <c r="A910" s="292"/>
      <c r="B910" s="408" t="s">
        <v>498</v>
      </c>
      <c r="C910" s="409"/>
      <c r="D910" s="385">
        <v>2000000</v>
      </c>
      <c r="E910" s="292"/>
      <c r="F910" s="292"/>
      <c r="G910" s="292"/>
      <c r="H910" s="292"/>
      <c r="I910" s="292"/>
      <c r="J910" s="292"/>
    </row>
    <row r="911" spans="1:10" ht="16" x14ac:dyDescent="0.2">
      <c r="A911" s="292"/>
      <c r="B911" s="405"/>
      <c r="C911" s="406"/>
      <c r="D911" s="385"/>
      <c r="E911" s="292"/>
      <c r="F911" s="292"/>
      <c r="G911" s="292"/>
      <c r="H911" s="292"/>
      <c r="I911" s="292"/>
      <c r="J911" s="292"/>
    </row>
    <row r="912" spans="1:10" x14ac:dyDescent="0.2">
      <c r="A912" s="292"/>
      <c r="B912" s="292"/>
      <c r="C912" s="292"/>
      <c r="D912" s="401">
        <f>SUM(D885:D911)</f>
        <v>32833333.333333332</v>
      </c>
      <c r="E912" s="376">
        <f>+(D912*12)/H577</f>
        <v>0.44858263825795097</v>
      </c>
      <c r="F912" s="292"/>
      <c r="G912" s="292"/>
      <c r="H912" s="292"/>
      <c r="I912" s="292"/>
      <c r="J912" s="292"/>
    </row>
    <row r="913" spans="1:10" x14ac:dyDescent="0.2">
      <c r="A913" s="292"/>
      <c r="B913" s="292" t="s">
        <v>350</v>
      </c>
      <c r="C913" s="292"/>
      <c r="D913" s="292"/>
      <c r="E913" s="292"/>
      <c r="F913" s="292"/>
      <c r="G913" s="292"/>
      <c r="H913" s="292"/>
      <c r="I913" s="292"/>
      <c r="J913" s="292"/>
    </row>
    <row r="914" spans="1:10" x14ac:dyDescent="0.2">
      <c r="A914" s="292"/>
      <c r="B914" s="292" t="s">
        <v>351</v>
      </c>
      <c r="C914" s="306" t="s">
        <v>410</v>
      </c>
      <c r="D914" s="292"/>
      <c r="E914" s="292"/>
      <c r="F914" s="292"/>
      <c r="G914" s="292"/>
      <c r="H914" s="292"/>
      <c r="I914" s="292"/>
      <c r="J914" s="292"/>
    </row>
    <row r="915" spans="1:10" x14ac:dyDescent="0.2">
      <c r="A915" s="292"/>
      <c r="B915" s="292" t="s">
        <v>352</v>
      </c>
      <c r="C915" s="306"/>
      <c r="D915" s="292"/>
      <c r="E915" s="292"/>
      <c r="F915" s="292"/>
      <c r="G915" s="292"/>
      <c r="H915" s="292"/>
      <c r="I915" s="292"/>
      <c r="J915" s="292"/>
    </row>
    <row r="916" spans="1:10" x14ac:dyDescent="0.2">
      <c r="A916" s="292"/>
      <c r="B916" s="292" t="s">
        <v>353</v>
      </c>
      <c r="C916" s="292"/>
      <c r="D916" s="292"/>
      <c r="E916" s="292"/>
      <c r="F916" s="292"/>
      <c r="G916" s="292"/>
      <c r="H916" s="292"/>
      <c r="I916" s="292"/>
      <c r="J916" s="292"/>
    </row>
    <row r="917" spans="1:10" x14ac:dyDescent="0.2">
      <c r="A917" s="292"/>
      <c r="B917" s="292"/>
      <c r="C917" s="310" t="str">
        <f>+C580</f>
        <v>Año 2027</v>
      </c>
      <c r="D917" s="310" t="str">
        <f>+D580</f>
        <v>Año 2028</v>
      </c>
      <c r="E917" s="310" t="str">
        <f>+E580</f>
        <v>Año 2029</v>
      </c>
      <c r="F917" s="310" t="str">
        <f>+F580</f>
        <v>Año 2030</v>
      </c>
      <c r="G917" s="310" t="str">
        <f>+G580</f>
        <v>Año 2031</v>
      </c>
      <c r="H917" s="292"/>
      <c r="I917" s="292"/>
      <c r="J917" s="292"/>
    </row>
    <row r="918" spans="1:10" x14ac:dyDescent="0.2">
      <c r="A918" s="292"/>
      <c r="B918" s="292" t="s">
        <v>354</v>
      </c>
      <c r="C918" s="330"/>
      <c r="D918" s="330"/>
      <c r="E918" s="330"/>
      <c r="F918" s="330"/>
      <c r="G918" s="330"/>
      <c r="H918" s="292"/>
      <c r="I918" s="292"/>
      <c r="J918" s="292"/>
    </row>
    <row r="919" spans="1:10" x14ac:dyDescent="0.2">
      <c r="A919" s="292"/>
      <c r="B919" s="292"/>
      <c r="C919" s="292"/>
      <c r="D919" s="292"/>
      <c r="E919" s="292"/>
      <c r="F919" s="292"/>
      <c r="G919" s="292"/>
      <c r="H919" s="292"/>
      <c r="I919" s="292"/>
      <c r="J919" s="292"/>
    </row>
    <row r="920" spans="1:10" x14ac:dyDescent="0.2">
      <c r="A920" s="292"/>
      <c r="B920" s="292"/>
      <c r="C920" s="292"/>
      <c r="D920" s="292"/>
      <c r="E920" s="292"/>
      <c r="F920" s="292"/>
      <c r="G920" s="292"/>
      <c r="H920" s="292"/>
      <c r="I920" s="292"/>
      <c r="J920" s="292"/>
    </row>
    <row r="921" spans="1:10" x14ac:dyDescent="0.2">
      <c r="A921" s="292"/>
      <c r="B921" s="292" t="s">
        <v>355</v>
      </c>
      <c r="C921" s="292"/>
      <c r="D921" s="292"/>
      <c r="E921" s="292"/>
      <c r="F921" s="292"/>
      <c r="G921" s="292"/>
      <c r="H921" s="292"/>
      <c r="I921" s="292"/>
      <c r="J921" s="292"/>
    </row>
    <row r="922" spans="1:10" x14ac:dyDescent="0.2">
      <c r="A922" s="292"/>
      <c r="B922" s="292" t="s">
        <v>356</v>
      </c>
      <c r="C922" s="292"/>
      <c r="D922" s="292"/>
      <c r="E922" s="292"/>
      <c r="F922" s="292"/>
      <c r="G922" s="292"/>
      <c r="H922" s="292"/>
      <c r="I922" s="292"/>
      <c r="J922" s="292"/>
    </row>
    <row r="923" spans="1:10" x14ac:dyDescent="0.2">
      <c r="A923" s="292"/>
      <c r="B923" s="292" t="s">
        <v>363</v>
      </c>
      <c r="C923" s="292"/>
      <c r="D923" s="292"/>
      <c r="E923" s="292"/>
      <c r="F923" s="292"/>
      <c r="G923" s="292"/>
      <c r="H923" s="292"/>
      <c r="I923" s="292"/>
      <c r="J923" s="292"/>
    </row>
    <row r="924" spans="1:10" x14ac:dyDescent="0.2">
      <c r="A924" s="292"/>
      <c r="B924" s="292" t="s">
        <v>364</v>
      </c>
      <c r="C924" s="292"/>
      <c r="D924" s="292"/>
      <c r="E924" s="292"/>
      <c r="F924" s="292"/>
      <c r="G924" s="292"/>
      <c r="H924" s="292"/>
      <c r="I924" s="292"/>
      <c r="J924" s="292"/>
    </row>
    <row r="925" spans="1:10" x14ac:dyDescent="0.2">
      <c r="A925" s="292"/>
      <c r="B925" s="292"/>
      <c r="C925" s="292"/>
      <c r="D925" s="292"/>
      <c r="E925" s="292"/>
      <c r="F925" s="292"/>
      <c r="G925" s="292"/>
      <c r="H925" s="292"/>
      <c r="I925" s="292"/>
      <c r="J925" s="292"/>
    </row>
    <row r="926" spans="1:10" x14ac:dyDescent="0.2">
      <c r="A926" s="292"/>
      <c r="B926" s="292" t="s">
        <v>250</v>
      </c>
      <c r="C926" s="292" t="s">
        <v>358</v>
      </c>
      <c r="D926" s="292"/>
      <c r="E926" s="310" t="s">
        <v>357</v>
      </c>
      <c r="F926" s="292"/>
      <c r="G926" s="310" t="s">
        <v>359</v>
      </c>
      <c r="H926" s="292"/>
      <c r="I926" s="292"/>
      <c r="J926" s="292"/>
    </row>
    <row r="927" spans="1:10" ht="17" x14ac:dyDescent="0.2">
      <c r="A927" s="292"/>
      <c r="C927" s="273" t="s">
        <v>499</v>
      </c>
      <c r="D927" s="274">
        <v>8</v>
      </c>
      <c r="E927" s="276">
        <v>6400000</v>
      </c>
      <c r="F927" s="292"/>
      <c r="G927" s="416">
        <v>3</v>
      </c>
      <c r="H927" s="292"/>
      <c r="I927" s="292"/>
      <c r="J927" s="292"/>
    </row>
    <row r="928" spans="1:10" ht="17" x14ac:dyDescent="0.2">
      <c r="A928" s="292"/>
      <c r="B928" s="292"/>
      <c r="C928" s="273" t="s">
        <v>500</v>
      </c>
      <c r="D928" s="274">
        <v>8</v>
      </c>
      <c r="E928" s="276">
        <v>4800000</v>
      </c>
      <c r="F928" s="292"/>
      <c r="G928" s="292"/>
      <c r="H928" s="292"/>
      <c r="I928" s="292"/>
      <c r="J928" s="292"/>
    </row>
    <row r="929" spans="1:10" ht="17" x14ac:dyDescent="0.2">
      <c r="A929" s="292"/>
      <c r="B929" s="292"/>
      <c r="C929" s="273" t="s">
        <v>501</v>
      </c>
      <c r="D929" s="274">
        <v>1</v>
      </c>
      <c r="E929" s="276">
        <v>2000000</v>
      </c>
      <c r="F929" s="292"/>
      <c r="G929" s="310" t="s">
        <v>362</v>
      </c>
      <c r="H929" s="292"/>
      <c r="I929" s="292"/>
      <c r="J929" s="292"/>
    </row>
    <row r="930" spans="1:10" ht="17" x14ac:dyDescent="0.2">
      <c r="A930" s="292"/>
      <c r="B930" s="292"/>
      <c r="C930" s="273" t="s">
        <v>502</v>
      </c>
      <c r="D930" s="274">
        <v>2</v>
      </c>
      <c r="E930" s="276">
        <v>1600000</v>
      </c>
      <c r="F930" s="292"/>
      <c r="G930" s="416">
        <f>+E939*$H$930</f>
        <v>1730000</v>
      </c>
      <c r="H930" s="367">
        <v>0.1</v>
      </c>
      <c r="I930" s="292"/>
      <c r="J930" s="292"/>
    </row>
    <row r="931" spans="1:10" ht="17" x14ac:dyDescent="0.2">
      <c r="A931" s="292"/>
      <c r="B931" s="292"/>
      <c r="C931" s="273" t="s">
        <v>503</v>
      </c>
      <c r="D931" s="274">
        <v>1</v>
      </c>
      <c r="E931" s="276">
        <v>2500000</v>
      </c>
      <c r="F931" s="292"/>
      <c r="G931" s="292"/>
      <c r="H931" s="292"/>
      <c r="I931" s="292"/>
      <c r="J931" s="292"/>
    </row>
    <row r="932" spans="1:10" x14ac:dyDescent="0.2">
      <c r="A932" s="292"/>
      <c r="B932" s="292"/>
      <c r="C932" s="417"/>
      <c r="D932" s="418"/>
      <c r="E932" s="416"/>
      <c r="F932" s="292"/>
      <c r="G932" s="292"/>
      <c r="H932" s="292"/>
      <c r="I932" s="292"/>
      <c r="J932" s="292"/>
    </row>
    <row r="933" spans="1:10" x14ac:dyDescent="0.2">
      <c r="A933" s="292"/>
      <c r="B933" s="292"/>
      <c r="C933" s="417"/>
      <c r="D933" s="418"/>
      <c r="E933" s="416"/>
      <c r="F933" s="419"/>
      <c r="G933" s="292"/>
      <c r="H933" s="292"/>
      <c r="I933" s="292"/>
      <c r="J933" s="292"/>
    </row>
    <row r="934" spans="1:10" x14ac:dyDescent="0.2">
      <c r="A934" s="292"/>
      <c r="B934" s="292"/>
      <c r="C934" s="417"/>
      <c r="D934" s="418"/>
      <c r="E934" s="416"/>
      <c r="F934" s="292"/>
      <c r="G934" s="292"/>
      <c r="H934" s="292"/>
      <c r="I934" s="292"/>
      <c r="J934" s="292"/>
    </row>
    <row r="935" spans="1:10" x14ac:dyDescent="0.2">
      <c r="A935" s="292"/>
      <c r="B935" s="292"/>
      <c r="C935" s="417"/>
      <c r="D935" s="418"/>
      <c r="E935" s="416"/>
      <c r="F935" s="292"/>
      <c r="G935" s="292"/>
      <c r="H935" s="292"/>
      <c r="I935" s="292"/>
      <c r="J935" s="292"/>
    </row>
    <row r="936" spans="1:10" x14ac:dyDescent="0.2">
      <c r="A936" s="292"/>
      <c r="B936" s="292"/>
      <c r="C936" s="417"/>
      <c r="D936" s="418"/>
      <c r="E936" s="416"/>
      <c r="F936" s="292"/>
      <c r="G936" s="292"/>
      <c r="H936" s="292"/>
      <c r="I936" s="292"/>
      <c r="J936" s="292"/>
    </row>
    <row r="937" spans="1:10" x14ac:dyDescent="0.2">
      <c r="A937" s="292"/>
      <c r="B937" s="292"/>
      <c r="C937" s="417"/>
      <c r="D937" s="418"/>
      <c r="E937" s="416"/>
      <c r="F937" s="292"/>
      <c r="G937" s="292"/>
      <c r="H937" s="292"/>
      <c r="I937" s="292"/>
      <c r="J937" s="292"/>
    </row>
    <row r="938" spans="1:10" x14ac:dyDescent="0.2">
      <c r="A938" s="292"/>
      <c r="B938" s="292"/>
      <c r="C938" s="417"/>
      <c r="D938" s="418"/>
      <c r="E938" s="416"/>
      <c r="F938" s="292"/>
      <c r="G938" s="292"/>
      <c r="H938" s="292"/>
      <c r="I938" s="292"/>
      <c r="J938" s="292"/>
    </row>
    <row r="939" spans="1:10" x14ac:dyDescent="0.2">
      <c r="A939" s="292"/>
      <c r="B939" s="420"/>
      <c r="C939" s="420"/>
      <c r="D939" s="292"/>
      <c r="E939" s="401">
        <f>SUM(E927:E938)</f>
        <v>17300000</v>
      </c>
      <c r="F939" s="292"/>
      <c r="G939" s="292"/>
      <c r="H939" s="292"/>
      <c r="I939" s="292"/>
      <c r="J939" s="292"/>
    </row>
    <row r="940" spans="1:10" x14ac:dyDescent="0.2">
      <c r="A940" s="292"/>
      <c r="B940" s="292" t="s">
        <v>2</v>
      </c>
      <c r="C940" s="292" t="s">
        <v>358</v>
      </c>
      <c r="D940" s="292"/>
      <c r="E940" s="310" t="s">
        <v>357</v>
      </c>
      <c r="F940" s="292"/>
      <c r="G940" s="310" t="s">
        <v>359</v>
      </c>
      <c r="H940" s="292"/>
      <c r="I940" s="292"/>
      <c r="J940" s="292"/>
    </row>
    <row r="941" spans="1:10" x14ac:dyDescent="0.2">
      <c r="A941" s="292"/>
      <c r="C941" s="394"/>
      <c r="D941" s="395"/>
      <c r="E941" s="416"/>
      <c r="F941" s="329"/>
      <c r="G941" s="416">
        <v>10</v>
      </c>
      <c r="H941" s="292"/>
      <c r="I941" s="292"/>
      <c r="J941" s="292"/>
    </row>
    <row r="942" spans="1:10" x14ac:dyDescent="0.2">
      <c r="A942" s="292"/>
      <c r="B942" s="292"/>
      <c r="C942" s="394"/>
      <c r="D942" s="395"/>
      <c r="E942" s="416"/>
      <c r="F942" s="292"/>
      <c r="G942" s="292"/>
      <c r="H942" s="292"/>
      <c r="I942" s="292"/>
      <c r="J942" s="292"/>
    </row>
    <row r="943" spans="1:10" x14ac:dyDescent="0.2">
      <c r="A943" s="292"/>
      <c r="B943" s="292"/>
      <c r="C943" s="418"/>
      <c r="D943" s="421"/>
      <c r="E943" s="416"/>
      <c r="F943" s="292"/>
      <c r="G943" s="292"/>
      <c r="H943" s="292"/>
      <c r="I943" s="292"/>
      <c r="J943" s="292"/>
    </row>
    <row r="944" spans="1:10" x14ac:dyDescent="0.2">
      <c r="A944" s="292"/>
      <c r="B944" s="292"/>
      <c r="C944" s="418"/>
      <c r="D944" s="421"/>
      <c r="E944" s="416"/>
      <c r="F944" s="292"/>
      <c r="G944" s="292"/>
      <c r="H944" s="292"/>
      <c r="I944" s="292"/>
      <c r="J944" s="292"/>
    </row>
    <row r="945" spans="1:10" x14ac:dyDescent="0.2">
      <c r="A945" s="292"/>
      <c r="B945" s="292"/>
      <c r="C945" s="418"/>
      <c r="D945" s="421"/>
      <c r="E945" s="416"/>
      <c r="F945" s="292"/>
      <c r="G945" s="292"/>
      <c r="H945" s="292"/>
      <c r="I945" s="292"/>
      <c r="J945" s="292"/>
    </row>
    <row r="946" spans="1:10" x14ac:dyDescent="0.2">
      <c r="A946" s="292"/>
      <c r="B946" s="292"/>
      <c r="C946" s="394"/>
      <c r="D946" s="395"/>
      <c r="E946" s="416"/>
      <c r="F946" s="292"/>
      <c r="G946" s="310" t="s">
        <v>362</v>
      </c>
      <c r="H946" s="292"/>
      <c r="I946" s="292"/>
      <c r="J946" s="292"/>
    </row>
    <row r="947" spans="1:10" x14ac:dyDescent="0.2">
      <c r="A947" s="292"/>
      <c r="B947" s="292"/>
      <c r="C947" s="394"/>
      <c r="D947" s="395"/>
      <c r="E947" s="416"/>
      <c r="F947" s="292"/>
      <c r="G947" s="416"/>
      <c r="H947" s="292"/>
      <c r="I947" s="292"/>
      <c r="J947" s="292"/>
    </row>
    <row r="948" spans="1:10" x14ac:dyDescent="0.2">
      <c r="A948" s="292"/>
      <c r="B948" s="292"/>
      <c r="C948" s="394"/>
      <c r="D948" s="395"/>
      <c r="E948" s="416"/>
      <c r="F948" s="292"/>
      <c r="G948" s="292"/>
      <c r="H948" s="292"/>
      <c r="I948" s="292"/>
      <c r="J948" s="292"/>
    </row>
    <row r="949" spans="1:10" x14ac:dyDescent="0.2">
      <c r="A949" s="292"/>
      <c r="B949" s="420"/>
      <c r="C949" s="420"/>
      <c r="D949" s="292"/>
      <c r="E949" s="292"/>
      <c r="F949" s="292"/>
      <c r="G949" s="292"/>
      <c r="H949" s="292"/>
      <c r="I949" s="292"/>
      <c r="J949" s="292"/>
    </row>
    <row r="950" spans="1:10" x14ac:dyDescent="0.2">
      <c r="A950" s="292"/>
      <c r="B950" s="292" t="s">
        <v>251</v>
      </c>
      <c r="C950" s="292" t="s">
        <v>358</v>
      </c>
      <c r="D950" s="292"/>
      <c r="E950" s="310" t="s">
        <v>357</v>
      </c>
      <c r="F950" s="292"/>
      <c r="G950" s="310" t="s">
        <v>359</v>
      </c>
      <c r="H950" s="292"/>
      <c r="I950" s="292"/>
      <c r="J950" s="292"/>
    </row>
    <row r="951" spans="1:10" x14ac:dyDescent="0.2">
      <c r="A951" s="292"/>
      <c r="C951" s="394"/>
      <c r="D951" s="395"/>
      <c r="E951" s="416"/>
      <c r="F951" s="292"/>
      <c r="G951" s="416">
        <v>2</v>
      </c>
      <c r="H951" s="292"/>
      <c r="I951" s="292"/>
      <c r="J951" s="292"/>
    </row>
    <row r="952" spans="1:10" x14ac:dyDescent="0.2">
      <c r="A952" s="292"/>
      <c r="B952" s="292"/>
      <c r="C952" s="394"/>
      <c r="D952" s="395"/>
      <c r="E952" s="416"/>
      <c r="F952" s="292"/>
      <c r="G952" s="292"/>
      <c r="H952" s="292"/>
      <c r="I952" s="292"/>
      <c r="J952" s="292"/>
    </row>
    <row r="953" spans="1:10" x14ac:dyDescent="0.2">
      <c r="A953" s="292"/>
      <c r="B953" s="292"/>
      <c r="C953" s="394"/>
      <c r="D953" s="395"/>
      <c r="E953" s="416"/>
      <c r="F953" s="292"/>
      <c r="G953" s="310" t="s">
        <v>362</v>
      </c>
      <c r="H953" s="292"/>
      <c r="I953" s="292"/>
      <c r="J953" s="292"/>
    </row>
    <row r="954" spans="1:10" x14ac:dyDescent="0.2">
      <c r="A954" s="292"/>
      <c r="B954" s="292"/>
      <c r="C954" s="394"/>
      <c r="D954" s="395"/>
      <c r="E954" s="416"/>
      <c r="F954" s="292"/>
      <c r="G954" s="416"/>
      <c r="H954" s="292"/>
      <c r="I954" s="292"/>
      <c r="J954" s="292"/>
    </row>
    <row r="955" spans="1:10" x14ac:dyDescent="0.2">
      <c r="A955" s="292"/>
      <c r="B955" s="292"/>
      <c r="C955" s="394"/>
      <c r="D955" s="395"/>
      <c r="E955" s="416"/>
      <c r="F955" s="292"/>
      <c r="G955" s="292"/>
      <c r="H955" s="292"/>
      <c r="I955" s="292"/>
      <c r="J955" s="292"/>
    </row>
    <row r="956" spans="1:10" x14ac:dyDescent="0.2">
      <c r="A956" s="292"/>
      <c r="B956" s="420"/>
      <c r="C956" s="420"/>
      <c r="D956" s="292"/>
      <c r="E956" s="292"/>
      <c r="F956" s="292"/>
      <c r="G956" s="292"/>
      <c r="H956" s="292"/>
      <c r="I956" s="292"/>
      <c r="J956" s="292"/>
    </row>
    <row r="957" spans="1:10" x14ac:dyDescent="0.2">
      <c r="A957" s="292"/>
      <c r="B957" s="292" t="s">
        <v>252</v>
      </c>
      <c r="C957" s="292" t="s">
        <v>358</v>
      </c>
      <c r="D957" s="292"/>
      <c r="E957" s="310" t="s">
        <v>357</v>
      </c>
      <c r="F957" s="292"/>
      <c r="G957" s="292"/>
      <c r="H957" s="292"/>
      <c r="I957" s="292"/>
      <c r="J957" s="292"/>
    </row>
    <row r="958" spans="1:10" x14ac:dyDescent="0.2">
      <c r="A958" s="292"/>
      <c r="C958" s="394"/>
      <c r="D958" s="395"/>
      <c r="E958" s="416"/>
      <c r="F958" s="292"/>
      <c r="G958" s="292"/>
      <c r="H958" s="292"/>
      <c r="I958" s="292"/>
      <c r="J958" s="292"/>
    </row>
    <row r="959" spans="1:10" x14ac:dyDescent="0.2">
      <c r="A959" s="292"/>
      <c r="B959" s="292"/>
      <c r="C959" s="394"/>
      <c r="D959" s="395"/>
      <c r="E959" s="416"/>
      <c r="F959" s="292"/>
      <c r="G959" s="292"/>
      <c r="H959" s="292"/>
      <c r="I959" s="292"/>
      <c r="J959" s="292"/>
    </row>
    <row r="960" spans="1:10" x14ac:dyDescent="0.2">
      <c r="A960" s="292"/>
      <c r="B960" s="420"/>
      <c r="C960" s="420"/>
      <c r="D960" s="292"/>
      <c r="E960" s="292"/>
      <c r="F960" s="292"/>
      <c r="G960" s="292"/>
      <c r="H960" s="292"/>
      <c r="I960" s="292"/>
      <c r="J960" s="292"/>
    </row>
    <row r="961" spans="1:10" x14ac:dyDescent="0.2">
      <c r="A961" s="292"/>
      <c r="B961" s="292" t="s">
        <v>360</v>
      </c>
      <c r="C961" s="292" t="s">
        <v>358</v>
      </c>
      <c r="D961" s="292"/>
      <c r="E961" s="310" t="s">
        <v>357</v>
      </c>
      <c r="F961" s="292"/>
      <c r="G961" s="310" t="s">
        <v>359</v>
      </c>
      <c r="H961" s="292"/>
      <c r="I961" s="292"/>
      <c r="J961" s="292"/>
    </row>
    <row r="962" spans="1:10" x14ac:dyDescent="0.2">
      <c r="A962" s="292"/>
      <c r="C962" s="394"/>
      <c r="D962" s="395"/>
      <c r="E962" s="416"/>
      <c r="F962" s="292"/>
      <c r="G962" s="416">
        <v>5</v>
      </c>
      <c r="H962" s="292"/>
      <c r="I962" s="292"/>
      <c r="J962" s="292"/>
    </row>
    <row r="963" spans="1:10" x14ac:dyDescent="0.2">
      <c r="A963" s="292"/>
      <c r="B963" s="292"/>
      <c r="C963" s="394"/>
      <c r="D963" s="395"/>
      <c r="E963" s="416"/>
      <c r="F963" s="292"/>
      <c r="G963" s="292"/>
      <c r="H963" s="292"/>
      <c r="I963" s="292"/>
      <c r="J963" s="292"/>
    </row>
    <row r="964" spans="1:10" x14ac:dyDescent="0.2">
      <c r="A964" s="292"/>
      <c r="B964" s="292"/>
      <c r="C964" s="394"/>
      <c r="D964" s="395"/>
      <c r="E964" s="416"/>
      <c r="F964" s="292"/>
      <c r="G964" s="310" t="s">
        <v>362</v>
      </c>
      <c r="H964" s="292"/>
      <c r="I964" s="292"/>
      <c r="J964" s="292"/>
    </row>
    <row r="965" spans="1:10" x14ac:dyDescent="0.2">
      <c r="A965" s="292"/>
      <c r="B965" s="292"/>
      <c r="C965" s="418"/>
      <c r="D965" s="421"/>
      <c r="E965" s="416"/>
      <c r="F965" s="292"/>
      <c r="G965" s="310"/>
      <c r="H965" s="292"/>
      <c r="I965" s="292"/>
      <c r="J965" s="292"/>
    </row>
    <row r="966" spans="1:10" x14ac:dyDescent="0.2">
      <c r="A966" s="292"/>
      <c r="B966" s="292"/>
      <c r="C966" s="394"/>
      <c r="D966" s="395"/>
      <c r="E966" s="416"/>
      <c r="F966" s="292"/>
      <c r="G966" s="416"/>
      <c r="H966" s="292"/>
      <c r="I966" s="292"/>
      <c r="J966" s="292"/>
    </row>
    <row r="967" spans="1:10" x14ac:dyDescent="0.2">
      <c r="A967" s="292"/>
      <c r="B967" s="420"/>
      <c r="C967" s="420"/>
      <c r="D967" s="292"/>
      <c r="E967" s="292"/>
      <c r="F967" s="292"/>
      <c r="G967" s="292"/>
      <c r="H967" s="292"/>
      <c r="I967" s="292"/>
      <c r="J967" s="292"/>
    </row>
    <row r="968" spans="1:10" x14ac:dyDescent="0.2">
      <c r="A968" s="292"/>
      <c r="B968" s="292" t="s">
        <v>361</v>
      </c>
      <c r="C968" s="292" t="s">
        <v>358</v>
      </c>
      <c r="D968" s="292"/>
      <c r="E968" s="310" t="s">
        <v>357</v>
      </c>
      <c r="F968" s="292"/>
      <c r="G968" s="310" t="s">
        <v>359</v>
      </c>
      <c r="H968" s="292"/>
      <c r="I968" s="292"/>
      <c r="J968" s="292"/>
    </row>
    <row r="969" spans="1:10" ht="17" x14ac:dyDescent="0.2">
      <c r="A969" s="292"/>
      <c r="B969" s="292"/>
      <c r="C969" s="273" t="s">
        <v>510</v>
      </c>
      <c r="D969" s="273">
        <v>8</v>
      </c>
      <c r="E969" s="276">
        <v>40000000</v>
      </c>
      <c r="F969" s="292"/>
      <c r="G969" s="310"/>
      <c r="H969" s="292"/>
      <c r="I969" s="292"/>
      <c r="J969" s="292"/>
    </row>
    <row r="970" spans="1:10" ht="17" x14ac:dyDescent="0.2">
      <c r="A970" s="292"/>
      <c r="B970" s="292"/>
      <c r="C970" s="273" t="s">
        <v>511</v>
      </c>
      <c r="D970" s="273">
        <v>8</v>
      </c>
      <c r="E970" s="276">
        <v>8000000</v>
      </c>
      <c r="F970" s="292"/>
      <c r="G970" s="310"/>
      <c r="H970" s="292"/>
      <c r="I970" s="292"/>
      <c r="J970" s="292"/>
    </row>
    <row r="971" spans="1:10" ht="17" x14ac:dyDescent="0.2">
      <c r="A971" s="292"/>
      <c r="C971" s="273" t="s">
        <v>504</v>
      </c>
      <c r="D971" s="273">
        <v>1</v>
      </c>
      <c r="E971" s="276">
        <v>6000000</v>
      </c>
      <c r="F971" s="292"/>
      <c r="G971" s="416">
        <v>3</v>
      </c>
      <c r="H971" s="292"/>
      <c r="I971" s="292"/>
      <c r="J971" s="292"/>
    </row>
    <row r="972" spans="1:10" ht="17" x14ac:dyDescent="0.2">
      <c r="A972" s="292"/>
      <c r="B972" s="292"/>
      <c r="C972" s="273" t="s">
        <v>505</v>
      </c>
      <c r="D972" s="273">
        <v>1</v>
      </c>
      <c r="E972" s="276">
        <v>3000000</v>
      </c>
      <c r="F972" s="329"/>
      <c r="G972" s="292"/>
      <c r="H972" s="292"/>
      <c r="I972" s="292"/>
      <c r="J972" s="292"/>
    </row>
    <row r="973" spans="1:10" ht="17" x14ac:dyDescent="0.2">
      <c r="A973" s="292"/>
      <c r="B973" s="292"/>
      <c r="C973" s="273" t="s">
        <v>506</v>
      </c>
      <c r="D973" s="273">
        <v>1</v>
      </c>
      <c r="E973" s="276">
        <v>2500000</v>
      </c>
      <c r="F973" s="292"/>
      <c r="G973" s="310" t="s">
        <v>362</v>
      </c>
      <c r="H973" s="292"/>
      <c r="I973" s="292"/>
      <c r="J973" s="292"/>
    </row>
    <row r="974" spans="1:10" ht="17" x14ac:dyDescent="0.2">
      <c r="A974" s="292"/>
      <c r="B974" s="292"/>
      <c r="C974" s="273" t="s">
        <v>507</v>
      </c>
      <c r="D974" s="273">
        <v>1</v>
      </c>
      <c r="E974" s="276">
        <v>8000000</v>
      </c>
      <c r="F974" s="292"/>
      <c r="G974" s="310"/>
      <c r="H974" s="292"/>
      <c r="I974" s="292"/>
      <c r="J974" s="292"/>
    </row>
    <row r="975" spans="1:10" ht="17" x14ac:dyDescent="0.2">
      <c r="A975" s="292"/>
      <c r="B975" s="292"/>
      <c r="C975" s="273" t="s">
        <v>508</v>
      </c>
      <c r="D975" s="273">
        <v>1</v>
      </c>
      <c r="E975" s="276">
        <v>3500000</v>
      </c>
      <c r="F975" s="292"/>
      <c r="G975" s="416">
        <f>+E977*$H$975</f>
        <v>14700000</v>
      </c>
      <c r="H975" s="367">
        <v>0.2</v>
      </c>
      <c r="I975" s="292"/>
      <c r="J975" s="292"/>
    </row>
    <row r="976" spans="1:10" ht="17" x14ac:dyDescent="0.2">
      <c r="A976" s="292"/>
      <c r="B976" s="292"/>
      <c r="C976" s="273" t="s">
        <v>509</v>
      </c>
      <c r="D976" s="273">
        <v>1</v>
      </c>
      <c r="E976" s="276">
        <v>2500000</v>
      </c>
      <c r="F976" s="292"/>
      <c r="G976" s="292"/>
      <c r="H976" s="292"/>
      <c r="I976" s="292"/>
      <c r="J976" s="292"/>
    </row>
    <row r="977" spans="1:10" x14ac:dyDescent="0.2">
      <c r="A977" s="292"/>
      <c r="B977" s="420"/>
      <c r="C977" s="420"/>
      <c r="D977" s="292"/>
      <c r="E977" s="285">
        <f>SUM(E969:E976)</f>
        <v>73500000</v>
      </c>
      <c r="F977" s="292"/>
      <c r="G977" s="292"/>
      <c r="H977" s="292"/>
      <c r="I977" s="292"/>
      <c r="J977" s="292"/>
    </row>
    <row r="978" spans="1:10" x14ac:dyDescent="0.2">
      <c r="A978" s="292"/>
      <c r="B978" s="292" t="s">
        <v>401</v>
      </c>
      <c r="C978" s="292" t="s">
        <v>358</v>
      </c>
      <c r="D978" s="292"/>
      <c r="E978" s="310" t="s">
        <v>357</v>
      </c>
      <c r="F978" s="292"/>
      <c r="G978" s="310" t="s">
        <v>359</v>
      </c>
      <c r="H978" s="292"/>
      <c r="I978" s="292"/>
      <c r="J978" s="292"/>
    </row>
    <row r="979" spans="1:10" ht="17" x14ac:dyDescent="0.2">
      <c r="A979" s="292"/>
      <c r="C979" s="273" t="s">
        <v>512</v>
      </c>
      <c r="D979" s="273"/>
      <c r="E979" s="276">
        <v>5000000</v>
      </c>
      <c r="F979" s="329"/>
      <c r="G979" s="416">
        <v>1</v>
      </c>
      <c r="H979" s="286"/>
      <c r="I979" s="286"/>
      <c r="J979" s="292"/>
    </row>
    <row r="980" spans="1:10" ht="17" x14ac:dyDescent="0.2">
      <c r="A980" s="292"/>
      <c r="C980" s="273" t="s">
        <v>513</v>
      </c>
      <c r="D980" s="273"/>
      <c r="E980" s="276">
        <v>12000000</v>
      </c>
      <c r="F980" s="329"/>
      <c r="G980" s="287"/>
      <c r="H980" s="287"/>
      <c r="I980" s="287"/>
      <c r="J980" s="292"/>
    </row>
    <row r="981" spans="1:10" ht="17" x14ac:dyDescent="0.2">
      <c r="A981" s="292"/>
      <c r="C981" s="273" t="s">
        <v>514</v>
      </c>
      <c r="D981" s="273"/>
      <c r="E981" s="276">
        <v>8000000</v>
      </c>
      <c r="F981" s="329"/>
      <c r="G981" s="287"/>
      <c r="H981" s="287"/>
      <c r="I981" s="288"/>
      <c r="J981" s="292"/>
    </row>
    <row r="982" spans="1:10" ht="17" x14ac:dyDescent="0.2">
      <c r="A982" s="292"/>
      <c r="C982" s="273" t="s">
        <v>515</v>
      </c>
      <c r="D982" s="273"/>
      <c r="E982" s="276">
        <v>20000000</v>
      </c>
      <c r="F982" s="329"/>
      <c r="G982" s="287"/>
      <c r="H982" s="287"/>
      <c r="I982" s="288"/>
      <c r="J982" s="292"/>
    </row>
    <row r="983" spans="1:10" ht="17" x14ac:dyDescent="0.2">
      <c r="A983" s="292"/>
      <c r="C983" s="273" t="s">
        <v>516</v>
      </c>
      <c r="D983" s="273"/>
      <c r="E983" s="276">
        <v>3000000</v>
      </c>
      <c r="F983" s="329"/>
      <c r="G983" s="287"/>
      <c r="H983" s="287"/>
      <c r="I983" s="288"/>
      <c r="J983" s="292"/>
    </row>
    <row r="984" spans="1:10" ht="17" x14ac:dyDescent="0.2">
      <c r="A984" s="292"/>
      <c r="B984" s="292"/>
      <c r="C984" s="273" t="s">
        <v>517</v>
      </c>
      <c r="D984" s="273"/>
      <c r="E984" s="276">
        <v>18000000</v>
      </c>
      <c r="F984" s="292"/>
      <c r="G984" s="292"/>
      <c r="H984" s="287"/>
      <c r="I984" s="288"/>
      <c r="J984" s="292"/>
    </row>
    <row r="985" spans="1:10" ht="16" x14ac:dyDescent="0.2">
      <c r="A985" s="292"/>
      <c r="B985" s="292"/>
      <c r="C985" s="273"/>
      <c r="D985" s="273"/>
      <c r="E985" s="276"/>
      <c r="F985" s="292"/>
      <c r="G985" s="292"/>
      <c r="H985" s="287"/>
      <c r="I985" s="288"/>
      <c r="J985" s="292"/>
    </row>
    <row r="986" spans="1:10" ht="16" x14ac:dyDescent="0.2">
      <c r="A986" s="292"/>
      <c r="B986" s="420"/>
      <c r="C986" s="273"/>
      <c r="D986" s="273"/>
      <c r="E986" s="276"/>
      <c r="F986" s="292"/>
      <c r="G986" s="292"/>
      <c r="H986" s="292"/>
      <c r="I986" s="292"/>
      <c r="J986" s="292"/>
    </row>
    <row r="987" spans="1:10" x14ac:dyDescent="0.2">
      <c r="A987" s="292"/>
      <c r="B987" s="420"/>
      <c r="C987" s="420"/>
      <c r="D987" s="292"/>
      <c r="E987" s="285">
        <f>SUM(E979:E986)</f>
        <v>66000000</v>
      </c>
      <c r="F987" s="292"/>
      <c r="G987" s="292"/>
      <c r="H987" s="292"/>
      <c r="I987" s="292"/>
      <c r="J987" s="292"/>
    </row>
    <row r="988" spans="1:10" x14ac:dyDescent="0.2">
      <c r="A988" s="292"/>
      <c r="B988" s="420"/>
      <c r="C988" s="420"/>
      <c r="D988" s="292"/>
      <c r="E988" s="292"/>
      <c r="F988" s="292"/>
      <c r="G988" s="292"/>
      <c r="H988" s="292"/>
      <c r="I988" s="292"/>
      <c r="J988" s="292"/>
    </row>
    <row r="989" spans="1:10" x14ac:dyDescent="0.2">
      <c r="A989" s="292"/>
      <c r="B989" s="292"/>
      <c r="C989" s="292"/>
      <c r="D989" s="292"/>
      <c r="E989" s="292"/>
      <c r="F989" s="292"/>
      <c r="G989" s="292"/>
      <c r="H989" s="292"/>
      <c r="I989" s="292"/>
      <c r="J989" s="292"/>
    </row>
    <row r="990" spans="1:10" x14ac:dyDescent="0.2">
      <c r="A990" s="292"/>
      <c r="B990" s="299" t="s">
        <v>365</v>
      </c>
      <c r="C990" s="292"/>
      <c r="D990" s="292"/>
      <c r="E990" s="292"/>
      <c r="F990" s="292"/>
      <c r="G990" s="292"/>
      <c r="H990" s="292"/>
      <c r="I990" s="292"/>
      <c r="J990" s="292"/>
    </row>
    <row r="991" spans="1:10" x14ac:dyDescent="0.2">
      <c r="A991" s="292"/>
      <c r="B991" s="292" t="s">
        <v>366</v>
      </c>
      <c r="C991" s="292"/>
      <c r="D991" s="292"/>
      <c r="E991" s="292"/>
      <c r="F991" s="292"/>
      <c r="G991" s="292"/>
      <c r="H991" s="292"/>
      <c r="I991" s="292"/>
      <c r="J991" s="292"/>
    </row>
    <row r="992" spans="1:10" x14ac:dyDescent="0.2">
      <c r="A992" s="292"/>
      <c r="B992" s="292" t="s">
        <v>367</v>
      </c>
      <c r="C992" s="292"/>
      <c r="D992" s="292"/>
      <c r="E992" s="292"/>
      <c r="F992" s="292"/>
      <c r="G992" s="292"/>
      <c r="H992" s="292"/>
      <c r="I992" s="292"/>
      <c r="J992" s="292"/>
    </row>
    <row r="993" spans="1:25" x14ac:dyDescent="0.2">
      <c r="A993" s="292"/>
      <c r="B993" s="292" t="s">
        <v>368</v>
      </c>
      <c r="C993" s="292"/>
      <c r="D993" s="292"/>
      <c r="E993" s="292"/>
      <c r="F993" s="292"/>
      <c r="G993" s="292"/>
      <c r="H993" s="292"/>
      <c r="I993" s="292"/>
      <c r="J993" s="292"/>
    </row>
    <row r="994" spans="1:25" x14ac:dyDescent="0.2">
      <c r="A994" s="292"/>
      <c r="B994" s="292" t="s">
        <v>369</v>
      </c>
      <c r="C994" s="292"/>
      <c r="D994" s="292"/>
      <c r="E994" s="292"/>
      <c r="F994" s="292"/>
      <c r="G994" s="292"/>
      <c r="H994" s="292"/>
      <c r="I994" s="292"/>
      <c r="J994" s="292"/>
    </row>
    <row r="995" spans="1:25" x14ac:dyDescent="0.2">
      <c r="A995" s="292"/>
      <c r="B995" s="292"/>
      <c r="C995" s="292"/>
      <c r="D995" s="292"/>
      <c r="E995" s="292"/>
      <c r="F995" s="366"/>
      <c r="G995" s="292"/>
      <c r="H995" s="292"/>
      <c r="I995" s="292"/>
      <c r="J995" s="292"/>
    </row>
    <row r="996" spans="1:25" ht="16" thickBot="1" x14ac:dyDescent="0.25">
      <c r="A996" s="292"/>
      <c r="B996" s="422" t="s">
        <v>370</v>
      </c>
      <c r="D996" s="423" t="s">
        <v>201</v>
      </c>
      <c r="E996" s="424"/>
      <c r="F996" s="424"/>
      <c r="G996" s="403"/>
      <c r="H996" s="404"/>
      <c r="I996" s="404"/>
      <c r="J996" s="404" t="s">
        <v>532</v>
      </c>
    </row>
    <row r="997" spans="1:25" ht="19" x14ac:dyDescent="0.25">
      <c r="A997" s="292"/>
      <c r="B997" s="273" t="s">
        <v>521</v>
      </c>
      <c r="C997" s="273">
        <v>1</v>
      </c>
      <c r="D997" s="385">
        <f>+H998*(1+$F$997)</f>
        <v>17374800</v>
      </c>
      <c r="E997" s="425" t="s">
        <v>532</v>
      </c>
      <c r="F997" s="426">
        <f>+J997</f>
        <v>0.44789999999999996</v>
      </c>
      <c r="G997" s="289" t="s">
        <v>518</v>
      </c>
      <c r="H997" s="289" t="s">
        <v>519</v>
      </c>
      <c r="I997" s="289" t="s">
        <v>520</v>
      </c>
      <c r="J997" s="456">
        <f>SUM(L1003:L1012)</f>
        <v>0.44789999999999996</v>
      </c>
      <c r="K997" s="436" t="s">
        <v>533</v>
      </c>
      <c r="L997" s="437"/>
      <c r="M997" s="438"/>
      <c r="N997" s="304"/>
      <c r="O997" s="304"/>
      <c r="P997" s="304"/>
      <c r="Q997" s="304"/>
      <c r="R997" s="304"/>
      <c r="S997" s="304"/>
      <c r="T997" s="304"/>
      <c r="U997" s="304"/>
      <c r="V997" s="304"/>
      <c r="W997" s="304"/>
      <c r="X997" s="304"/>
      <c r="Y997" s="428"/>
    </row>
    <row r="998" spans="1:25" ht="19" x14ac:dyDescent="0.25">
      <c r="A998" s="292"/>
      <c r="B998" s="273" t="s">
        <v>523</v>
      </c>
      <c r="C998" s="273">
        <v>1</v>
      </c>
      <c r="D998" s="385">
        <f>+H999*(1+$F$997)</f>
        <v>11583200</v>
      </c>
      <c r="E998" s="425"/>
      <c r="F998" s="429"/>
      <c r="G998" s="290" t="s">
        <v>521</v>
      </c>
      <c r="H998" s="275">
        <v>12000000</v>
      </c>
      <c r="I998" s="290" t="s">
        <v>522</v>
      </c>
      <c r="J998" s="404"/>
      <c r="K998" s="451" t="s">
        <v>534</v>
      </c>
      <c r="L998" s="448" t="s">
        <v>535</v>
      </c>
      <c r="M998" s="452" t="s">
        <v>357</v>
      </c>
    </row>
    <row r="999" spans="1:25" ht="17" x14ac:dyDescent="0.2">
      <c r="A999" s="292"/>
      <c r="B999" s="273" t="s">
        <v>525</v>
      </c>
      <c r="C999" s="273">
        <v>2</v>
      </c>
      <c r="D999" s="385">
        <f>+H1000*(1+$F$997)</f>
        <v>6515550</v>
      </c>
      <c r="E999" s="425"/>
      <c r="F999" s="429"/>
      <c r="G999" s="290" t="s">
        <v>523</v>
      </c>
      <c r="H999" s="275">
        <v>8000000</v>
      </c>
      <c r="I999" s="290" t="s">
        <v>524</v>
      </c>
      <c r="J999" s="404"/>
      <c r="K999" s="453" t="s">
        <v>549</v>
      </c>
      <c r="L999" s="449"/>
      <c r="M999" s="442">
        <v>1750000</v>
      </c>
    </row>
    <row r="1000" spans="1:25" ht="17" x14ac:dyDescent="0.2">
      <c r="A1000" s="292"/>
      <c r="B1000" s="273" t="s">
        <v>526</v>
      </c>
      <c r="C1000" s="273">
        <v>1</v>
      </c>
      <c r="D1000" s="385">
        <f t="shared" ref="D998:D1004" si="43">+H1001*(1+$F$997)</f>
        <v>8687400</v>
      </c>
      <c r="E1000" s="425"/>
      <c r="F1000" s="429"/>
      <c r="G1000" s="290" t="s">
        <v>525</v>
      </c>
      <c r="H1000" s="275">
        <v>4500000</v>
      </c>
      <c r="I1000" s="291">
        <v>0.05</v>
      </c>
      <c r="J1000" s="404"/>
      <c r="K1000" s="453" t="s">
        <v>536</v>
      </c>
      <c r="L1000" s="449"/>
      <c r="M1000" s="454">
        <v>250000</v>
      </c>
    </row>
    <row r="1001" spans="1:25" ht="17" x14ac:dyDescent="0.2">
      <c r="A1001" s="292"/>
      <c r="B1001" s="273" t="s">
        <v>527</v>
      </c>
      <c r="C1001" s="273">
        <v>1</v>
      </c>
      <c r="D1001" s="385">
        <f t="shared" si="43"/>
        <v>10135300</v>
      </c>
      <c r="E1001" s="425"/>
      <c r="F1001" s="429"/>
      <c r="G1001" s="290" t="s">
        <v>526</v>
      </c>
      <c r="H1001" s="275">
        <v>6000000</v>
      </c>
      <c r="I1001" s="290" t="s">
        <v>522</v>
      </c>
      <c r="J1001" s="404"/>
      <c r="K1001" s="455" t="s">
        <v>537</v>
      </c>
      <c r="L1001" s="450"/>
      <c r="M1001" s="439"/>
    </row>
    <row r="1002" spans="1:25" ht="17" x14ac:dyDescent="0.2">
      <c r="A1002" s="292"/>
      <c r="B1002" s="273" t="s">
        <v>528</v>
      </c>
      <c r="C1002" s="273">
        <v>2</v>
      </c>
      <c r="D1002" s="385">
        <f t="shared" si="43"/>
        <v>4343700</v>
      </c>
      <c r="E1002" s="425"/>
      <c r="F1002" s="429"/>
      <c r="G1002" s="290" t="s">
        <v>527</v>
      </c>
      <c r="H1002" s="275">
        <v>7000000</v>
      </c>
      <c r="I1002" s="290" t="s">
        <v>522</v>
      </c>
      <c r="J1002" s="404"/>
      <c r="K1002" s="455" t="s">
        <v>538</v>
      </c>
      <c r="L1002" s="450"/>
      <c r="M1002" s="439"/>
    </row>
    <row r="1003" spans="1:25" ht="17" x14ac:dyDescent="0.2">
      <c r="A1003" s="292"/>
      <c r="B1003" s="273" t="s">
        <v>530</v>
      </c>
      <c r="C1003" s="273">
        <v>1</v>
      </c>
      <c r="D1003" s="385">
        <f t="shared" si="43"/>
        <v>4054120</v>
      </c>
      <c r="E1003" s="425"/>
      <c r="F1003" s="427"/>
      <c r="G1003" s="290" t="s">
        <v>528</v>
      </c>
      <c r="H1003" s="275">
        <v>3000000</v>
      </c>
      <c r="I1003" s="290" t="s">
        <v>529</v>
      </c>
      <c r="J1003" s="404"/>
      <c r="K1003" s="440" t="s">
        <v>539</v>
      </c>
      <c r="L1003" s="441">
        <v>0.04</v>
      </c>
      <c r="M1003" s="442">
        <v>70000</v>
      </c>
    </row>
    <row r="1004" spans="1:25" ht="17" x14ac:dyDescent="0.2">
      <c r="A1004" s="292"/>
      <c r="B1004" s="273"/>
      <c r="C1004" s="273"/>
      <c r="D1004" s="385"/>
      <c r="E1004" s="425"/>
      <c r="F1004" s="413"/>
      <c r="G1004" s="290" t="s">
        <v>530</v>
      </c>
      <c r="H1004" s="275">
        <v>2800000</v>
      </c>
      <c r="I1004" s="290" t="s">
        <v>522</v>
      </c>
      <c r="J1004" s="404"/>
      <c r="K1004" s="440" t="s">
        <v>540</v>
      </c>
      <c r="L1004" s="441">
        <v>0.12</v>
      </c>
      <c r="M1004" s="442">
        <v>210000</v>
      </c>
    </row>
    <row r="1005" spans="1:25" ht="17" x14ac:dyDescent="0.2">
      <c r="A1005" s="292"/>
      <c r="B1005" s="273"/>
      <c r="C1005" s="273"/>
      <c r="D1005" s="385"/>
      <c r="E1005" s="425"/>
      <c r="F1005" s="413"/>
      <c r="G1005" s="268" t="s">
        <v>531</v>
      </c>
      <c r="H1005" s="271">
        <v>1200000</v>
      </c>
      <c r="I1005" s="268" t="s">
        <v>522</v>
      </c>
      <c r="J1005" s="404"/>
      <c r="K1005" s="440" t="s">
        <v>541</v>
      </c>
      <c r="L1005" s="443">
        <v>2.9600000000000001E-2</v>
      </c>
      <c r="M1005" s="442">
        <v>51800</v>
      </c>
    </row>
    <row r="1006" spans="1:25" ht="16" x14ac:dyDescent="0.2">
      <c r="A1006" s="292"/>
      <c r="B1006" s="273"/>
      <c r="C1006" s="273"/>
      <c r="D1006" s="385"/>
      <c r="E1006" s="425"/>
      <c r="F1006" s="413"/>
      <c r="G1006" s="427"/>
      <c r="H1006" s="427"/>
      <c r="I1006" s="404"/>
      <c r="J1006" s="404"/>
      <c r="K1006" s="440" t="s">
        <v>542</v>
      </c>
      <c r="L1006" s="444">
        <v>0</v>
      </c>
      <c r="M1006" s="442">
        <v>0</v>
      </c>
    </row>
    <row r="1007" spans="1:25" ht="16" x14ac:dyDescent="0.2">
      <c r="A1007" s="292"/>
      <c r="B1007" s="273"/>
      <c r="C1007" s="273"/>
      <c r="D1007" s="385"/>
      <c r="E1007" s="404"/>
      <c r="F1007" s="427"/>
      <c r="G1007" s="427"/>
      <c r="H1007" s="404"/>
      <c r="I1007" s="404"/>
      <c r="J1007" s="404"/>
      <c r="K1007" s="440" t="s">
        <v>543</v>
      </c>
      <c r="L1007" s="443">
        <v>8.3299999999999999E-2</v>
      </c>
      <c r="M1007" s="442">
        <v>166600</v>
      </c>
    </row>
    <row r="1008" spans="1:25" ht="16" x14ac:dyDescent="0.2">
      <c r="A1008" s="292"/>
      <c r="B1008" s="273"/>
      <c r="C1008" s="273"/>
      <c r="D1008" s="385"/>
      <c r="E1008" s="404"/>
      <c r="F1008" s="404"/>
      <c r="G1008" s="427"/>
      <c r="H1008" s="404"/>
      <c r="I1008" s="404"/>
      <c r="J1008" s="404"/>
      <c r="K1008" s="440" t="s">
        <v>544</v>
      </c>
      <c r="L1008" s="443">
        <v>8.3299999999999999E-2</v>
      </c>
      <c r="M1008" s="442">
        <v>166600</v>
      </c>
    </row>
    <row r="1009" spans="1:13" ht="16" x14ac:dyDescent="0.2">
      <c r="A1009" s="292"/>
      <c r="B1009" s="273"/>
      <c r="C1009" s="273"/>
      <c r="D1009" s="385"/>
      <c r="E1009" s="404"/>
      <c r="F1009" s="404"/>
      <c r="G1009" s="404"/>
      <c r="H1009" s="404"/>
      <c r="I1009" s="404"/>
      <c r="J1009" s="404"/>
      <c r="K1009" s="440" t="s">
        <v>545</v>
      </c>
      <c r="L1009" s="444">
        <v>0.01</v>
      </c>
      <c r="M1009" s="442">
        <v>1666</v>
      </c>
    </row>
    <row r="1010" spans="1:13" ht="16" x14ac:dyDescent="0.2">
      <c r="A1010" s="292"/>
      <c r="B1010" s="273"/>
      <c r="C1010" s="273"/>
      <c r="D1010" s="385"/>
      <c r="E1010" s="430"/>
      <c r="F1010" s="404"/>
      <c r="G1010" s="427"/>
      <c r="H1010" s="404"/>
      <c r="I1010" s="404"/>
      <c r="J1010" s="404"/>
      <c r="K1010" s="440" t="s">
        <v>546</v>
      </c>
      <c r="L1010" s="443">
        <v>4.1700000000000001E-2</v>
      </c>
      <c r="M1010" s="442">
        <v>72975</v>
      </c>
    </row>
    <row r="1011" spans="1:13" ht="16" x14ac:dyDescent="0.2">
      <c r="A1011" s="292"/>
      <c r="B1011" s="273"/>
      <c r="C1011" s="273"/>
      <c r="D1011" s="385"/>
      <c r="E1011" s="292"/>
      <c r="F1011" s="292"/>
      <c r="G1011" s="292"/>
      <c r="H1011" s="292"/>
      <c r="I1011" s="431"/>
      <c r="J1011" s="292"/>
      <c r="K1011" s="440" t="s">
        <v>547</v>
      </c>
      <c r="L1011" s="443">
        <v>0.04</v>
      </c>
      <c r="M1011" s="442">
        <v>70000</v>
      </c>
    </row>
    <row r="1012" spans="1:13" ht="17" thickBot="1" x14ac:dyDescent="0.25">
      <c r="A1012" s="292"/>
      <c r="B1012" s="292"/>
      <c r="C1012" s="292"/>
      <c r="D1012" s="401">
        <f>SUM(D997:D1011)</f>
        <v>62694070</v>
      </c>
      <c r="E1012" s="355">
        <f>+(D1012*12)/H577</f>
        <v>0.85655242610341087</v>
      </c>
      <c r="F1012" s="292"/>
      <c r="G1012" s="292"/>
      <c r="H1012" s="292"/>
      <c r="I1012" s="292"/>
      <c r="J1012" s="292"/>
      <c r="K1012" s="445" t="s">
        <v>548</v>
      </c>
      <c r="L1012" s="446">
        <v>0</v>
      </c>
      <c r="M1012" s="447"/>
    </row>
    <row r="1013" spans="1:13" ht="17" thickBot="1" x14ac:dyDescent="0.25">
      <c r="A1013" s="292"/>
      <c r="B1013" s="292" t="s">
        <v>371</v>
      </c>
      <c r="C1013" s="292"/>
      <c r="D1013" s="292"/>
      <c r="E1013" s="292"/>
      <c r="F1013" s="292"/>
      <c r="G1013" s="292"/>
      <c r="H1013" s="292"/>
      <c r="I1013" s="292"/>
      <c r="J1013" s="292"/>
      <c r="K1013" s="459" t="s">
        <v>438</v>
      </c>
      <c r="L1013" s="460"/>
      <c r="M1013" s="461">
        <f>SUM(M999:M1012)</f>
        <v>2809641</v>
      </c>
    </row>
    <row r="1014" spans="1:13" x14ac:dyDescent="0.2">
      <c r="A1014" s="292"/>
      <c r="B1014" s="292" t="s">
        <v>351</v>
      </c>
      <c r="C1014" s="306"/>
      <c r="D1014" s="292"/>
      <c r="E1014" s="292"/>
      <c r="F1014" s="292"/>
      <c r="G1014" s="292"/>
      <c r="H1014" s="292"/>
      <c r="I1014" s="292"/>
      <c r="J1014" s="292"/>
    </row>
    <row r="1015" spans="1:13" x14ac:dyDescent="0.2">
      <c r="A1015" s="292"/>
      <c r="B1015" s="292" t="s">
        <v>352</v>
      </c>
      <c r="C1015" s="306" t="s">
        <v>421</v>
      </c>
      <c r="D1015" s="292"/>
      <c r="E1015" s="292"/>
      <c r="F1015" s="292"/>
      <c r="G1015" s="292"/>
      <c r="H1015" s="292"/>
      <c r="I1015" s="292"/>
      <c r="J1015" s="292"/>
    </row>
    <row r="1016" spans="1:13" x14ac:dyDescent="0.2">
      <c r="A1016" s="292"/>
      <c r="B1016" s="292" t="s">
        <v>353</v>
      </c>
      <c r="C1016" s="292"/>
      <c r="D1016" s="292"/>
      <c r="E1016" s="292"/>
      <c r="F1016" s="292"/>
      <c r="G1016" s="292"/>
      <c r="H1016" s="292"/>
      <c r="I1016" s="292"/>
      <c r="J1016" s="292"/>
    </row>
    <row r="1017" spans="1:13" x14ac:dyDescent="0.2">
      <c r="A1017" s="292"/>
      <c r="B1017" s="292"/>
      <c r="C1017" s="310" t="str">
        <f>+C917</f>
        <v>Año 2027</v>
      </c>
      <c r="D1017" s="310" t="str">
        <f>+D917</f>
        <v>Año 2028</v>
      </c>
      <c r="E1017" s="310" t="str">
        <f>+E917</f>
        <v>Año 2029</v>
      </c>
      <c r="F1017" s="310" t="str">
        <f>+F917</f>
        <v>Año 2030</v>
      </c>
      <c r="G1017" s="310" t="str">
        <f>+G917</f>
        <v>Año 2031</v>
      </c>
      <c r="H1017" s="292"/>
      <c r="I1017" s="292"/>
      <c r="J1017" s="292"/>
    </row>
    <row r="1018" spans="1:13" x14ac:dyDescent="0.2">
      <c r="A1018" s="292"/>
      <c r="B1018" s="292" t="s">
        <v>354</v>
      </c>
      <c r="C1018" s="330"/>
      <c r="D1018" s="382">
        <f>+C28+0.03</f>
        <v>9.9000000000000005E-2</v>
      </c>
      <c r="E1018" s="382">
        <f t="shared" ref="E1018:G1018" si="44">+D28+0.03</f>
        <v>7.8E-2</v>
      </c>
      <c r="F1018" s="382">
        <f t="shared" si="44"/>
        <v>7.2999999999999995E-2</v>
      </c>
      <c r="G1018" s="382">
        <f t="shared" si="44"/>
        <v>0.06</v>
      </c>
      <c r="H1018" s="292"/>
      <c r="I1018" s="292"/>
      <c r="J1018" s="292"/>
    </row>
    <row r="1019" spans="1:13" x14ac:dyDescent="0.2">
      <c r="A1019" s="292"/>
      <c r="B1019" s="292"/>
      <c r="C1019" s="292"/>
      <c r="D1019" s="292"/>
      <c r="E1019" s="292"/>
      <c r="F1019" s="292"/>
      <c r="G1019" s="292"/>
      <c r="H1019" s="292"/>
      <c r="I1019" s="292"/>
      <c r="J1019" s="292"/>
    </row>
    <row r="1020" spans="1:13" x14ac:dyDescent="0.2">
      <c r="A1020" s="292"/>
      <c r="B1020" s="292"/>
      <c r="C1020" s="292"/>
      <c r="D1020" s="292"/>
      <c r="E1020" s="292"/>
      <c r="F1020" s="292"/>
      <c r="G1020" s="292"/>
      <c r="H1020" s="292"/>
      <c r="I1020" s="292"/>
      <c r="J1020" s="292"/>
    </row>
    <row r="1021" spans="1:13" x14ac:dyDescent="0.2">
      <c r="A1021" s="292"/>
      <c r="B1021" s="299" t="s">
        <v>372</v>
      </c>
      <c r="C1021" s="292"/>
      <c r="D1021" s="292"/>
      <c r="E1021" s="292"/>
      <c r="F1021" s="292"/>
      <c r="G1021" s="292"/>
      <c r="H1021" s="292"/>
      <c r="I1021" s="292"/>
      <c r="J1021" s="292"/>
    </row>
    <row r="1022" spans="1:13" x14ac:dyDescent="0.2">
      <c r="A1022" s="292"/>
      <c r="B1022" s="292" t="s">
        <v>373</v>
      </c>
      <c r="C1022" s="292"/>
      <c r="D1022" s="292"/>
      <c r="E1022" s="292"/>
      <c r="F1022" s="292"/>
      <c r="G1022" s="292"/>
      <c r="H1022" s="292"/>
      <c r="I1022" s="292"/>
      <c r="J1022" s="292"/>
    </row>
    <row r="1023" spans="1:13" x14ac:dyDescent="0.2">
      <c r="A1023" s="292"/>
      <c r="B1023" s="292" t="s">
        <v>374</v>
      </c>
      <c r="C1023" s="292"/>
      <c r="D1023" s="292"/>
      <c r="E1023" s="292"/>
      <c r="F1023" s="292"/>
      <c r="G1023" s="292"/>
      <c r="H1023" s="292"/>
      <c r="I1023" s="292"/>
      <c r="J1023" s="292"/>
    </row>
    <row r="1024" spans="1:13" x14ac:dyDescent="0.2">
      <c r="A1024" s="292"/>
      <c r="B1024" s="292"/>
      <c r="C1024" s="292"/>
      <c r="D1024" s="292"/>
      <c r="E1024" s="292"/>
      <c r="F1024" s="292"/>
      <c r="G1024" s="292"/>
      <c r="H1024" s="292"/>
      <c r="I1024" s="292"/>
      <c r="J1024" s="292"/>
    </row>
    <row r="1025" spans="1:10" x14ac:dyDescent="0.2">
      <c r="A1025" s="292"/>
      <c r="B1025" s="292" t="s">
        <v>378</v>
      </c>
      <c r="C1025" s="306">
        <v>6</v>
      </c>
      <c r="D1025" s="292" t="s">
        <v>375</v>
      </c>
      <c r="E1025" s="292"/>
      <c r="F1025" s="292"/>
      <c r="G1025" s="292"/>
      <c r="H1025" s="292"/>
      <c r="I1025" s="292"/>
      <c r="J1025" s="292"/>
    </row>
    <row r="1026" spans="1:10" x14ac:dyDescent="0.2">
      <c r="A1026" s="292"/>
      <c r="B1026" s="292"/>
      <c r="C1026" s="292"/>
      <c r="D1026" s="292"/>
      <c r="E1026" s="292"/>
      <c r="F1026" s="292"/>
      <c r="G1026" s="292"/>
      <c r="H1026" s="292"/>
      <c r="I1026" s="292"/>
      <c r="J1026" s="292"/>
    </row>
    <row r="1027" spans="1:10" x14ac:dyDescent="0.2">
      <c r="A1027" s="292"/>
      <c r="B1027" s="292" t="s">
        <v>377</v>
      </c>
      <c r="C1027" s="306"/>
      <c r="D1027" s="292" t="s">
        <v>376</v>
      </c>
      <c r="E1027" s="292"/>
      <c r="F1027" s="292"/>
      <c r="G1027" s="292"/>
      <c r="H1027" s="292"/>
      <c r="I1027" s="292"/>
      <c r="J1027" s="292"/>
    </row>
    <row r="1028" spans="1:10" x14ac:dyDescent="0.2">
      <c r="A1028" s="292"/>
      <c r="B1028" s="292"/>
      <c r="C1028" s="292"/>
      <c r="D1028" s="292"/>
      <c r="E1028" s="292"/>
      <c r="F1028" s="292"/>
      <c r="G1028" s="292"/>
      <c r="H1028" s="292"/>
      <c r="I1028" s="292"/>
      <c r="J1028" s="292"/>
    </row>
    <row r="1029" spans="1:10" x14ac:dyDescent="0.2">
      <c r="A1029" s="292"/>
      <c r="B1029" s="292" t="s">
        <v>379</v>
      </c>
      <c r="C1029" s="351">
        <v>90000000</v>
      </c>
      <c r="D1029" s="292" t="s">
        <v>380</v>
      </c>
      <c r="E1029" s="292"/>
      <c r="F1029" s="292"/>
      <c r="G1029" s="292"/>
      <c r="H1029" s="292"/>
      <c r="I1029" s="292"/>
      <c r="J1029" s="292"/>
    </row>
    <row r="1030" spans="1:10" x14ac:dyDescent="0.2">
      <c r="A1030" s="292"/>
      <c r="B1030" s="292"/>
      <c r="C1030" s="292"/>
      <c r="D1030" s="292" t="s">
        <v>381</v>
      </c>
      <c r="E1030" s="292"/>
      <c r="F1030" s="292"/>
      <c r="G1030" s="292"/>
      <c r="H1030" s="292"/>
      <c r="I1030" s="292"/>
      <c r="J1030" s="292"/>
    </row>
    <row r="1031" spans="1:10" x14ac:dyDescent="0.2">
      <c r="A1031" s="292"/>
      <c r="B1031" s="292"/>
      <c r="C1031" s="292"/>
      <c r="D1031" s="292"/>
      <c r="E1031" s="292"/>
      <c r="F1031" s="292"/>
      <c r="G1031" s="292"/>
      <c r="H1031" s="292"/>
      <c r="I1031" s="292"/>
      <c r="J1031" s="292"/>
    </row>
    <row r="1032" spans="1:10" x14ac:dyDescent="0.2">
      <c r="A1032" s="292"/>
      <c r="B1032" s="292" t="s">
        <v>382</v>
      </c>
      <c r="C1032" s="306">
        <v>60</v>
      </c>
      <c r="D1032" s="292" t="s">
        <v>383</v>
      </c>
      <c r="E1032" s="292"/>
      <c r="F1032" s="292"/>
      <c r="G1032" s="292"/>
      <c r="H1032" s="292"/>
      <c r="I1032" s="292"/>
      <c r="J1032" s="292"/>
    </row>
    <row r="1033" spans="1:10" x14ac:dyDescent="0.2">
      <c r="A1033" s="292"/>
      <c r="B1033" s="292"/>
      <c r="C1033" s="292"/>
      <c r="D1033" s="292"/>
      <c r="E1033" s="292"/>
      <c r="F1033" s="292"/>
      <c r="G1033" s="292"/>
      <c r="H1033" s="292"/>
      <c r="I1033" s="292"/>
      <c r="J1033" s="292"/>
    </row>
    <row r="1034" spans="1:10" x14ac:dyDescent="0.2">
      <c r="A1034" s="292"/>
      <c r="B1034" s="292" t="s">
        <v>384</v>
      </c>
      <c r="C1034" s="382">
        <v>0.12</v>
      </c>
      <c r="D1034" s="292" t="s">
        <v>385</v>
      </c>
      <c r="E1034" s="292"/>
      <c r="F1034" s="292"/>
      <c r="G1034" s="292"/>
      <c r="H1034" s="292"/>
      <c r="I1034" s="292"/>
      <c r="J1034" s="292"/>
    </row>
    <row r="1035" spans="1:10" x14ac:dyDescent="0.2">
      <c r="A1035" s="292"/>
      <c r="B1035" s="292"/>
      <c r="C1035" s="292"/>
      <c r="D1035" s="292"/>
      <c r="E1035" s="292"/>
      <c r="F1035" s="292"/>
      <c r="G1035" s="292"/>
      <c r="H1035" s="292"/>
      <c r="I1035" s="292"/>
      <c r="J1035" s="292"/>
    </row>
    <row r="1036" spans="1:10" x14ac:dyDescent="0.2">
      <c r="A1036" s="292"/>
      <c r="B1036" s="292" t="s">
        <v>395</v>
      </c>
      <c r="C1036" s="330">
        <v>0</v>
      </c>
      <c r="D1036" s="292" t="s">
        <v>397</v>
      </c>
      <c r="E1036" s="292"/>
      <c r="F1036" s="292"/>
      <c r="G1036" s="292"/>
      <c r="H1036" s="292"/>
      <c r="I1036" s="292"/>
      <c r="J1036" s="292"/>
    </row>
    <row r="1037" spans="1:10" x14ac:dyDescent="0.2">
      <c r="A1037" s="292"/>
      <c r="B1037" s="292"/>
      <c r="C1037" s="292"/>
      <c r="D1037" s="292" t="s">
        <v>398</v>
      </c>
      <c r="E1037" s="292"/>
      <c r="F1037" s="292"/>
      <c r="G1037" s="292"/>
      <c r="H1037" s="292"/>
      <c r="I1037" s="292"/>
      <c r="J1037" s="292"/>
    </row>
    <row r="1038" spans="1:10" x14ac:dyDescent="0.2">
      <c r="A1038" s="292"/>
      <c r="B1038" s="292" t="s">
        <v>396</v>
      </c>
      <c r="C1038" s="330"/>
      <c r="D1038" s="292" t="s">
        <v>399</v>
      </c>
      <c r="E1038" s="292"/>
      <c r="F1038" s="292"/>
      <c r="G1038" s="292"/>
      <c r="H1038" s="292"/>
      <c r="I1038" s="292"/>
      <c r="J1038" s="292"/>
    </row>
    <row r="1039" spans="1:10" x14ac:dyDescent="0.2">
      <c r="A1039" s="292"/>
      <c r="B1039" s="292"/>
      <c r="C1039" s="292"/>
      <c r="D1039" s="292"/>
      <c r="E1039" s="292"/>
      <c r="F1039" s="292"/>
      <c r="G1039" s="292"/>
      <c r="H1039" s="292"/>
      <c r="I1039" s="292"/>
      <c r="J1039" s="292"/>
    </row>
    <row r="1040" spans="1:10" x14ac:dyDescent="0.2">
      <c r="A1040" s="292"/>
      <c r="B1040" s="292" t="s">
        <v>236</v>
      </c>
      <c r="C1040" s="330">
        <v>0.22</v>
      </c>
      <c r="D1040" s="292" t="s">
        <v>400</v>
      </c>
      <c r="E1040" s="292"/>
      <c r="F1040" s="292"/>
      <c r="G1040" s="292"/>
      <c r="H1040" s="292"/>
      <c r="I1040" s="292"/>
      <c r="J1040" s="292"/>
    </row>
    <row r="1041" spans="1:10" x14ac:dyDescent="0.2">
      <c r="A1041" s="292"/>
      <c r="B1041" s="292"/>
      <c r="C1041" s="292"/>
      <c r="D1041" s="292"/>
      <c r="E1041" s="292"/>
      <c r="F1041" s="292"/>
      <c r="G1041" s="292"/>
      <c r="H1041" s="292"/>
      <c r="I1041" s="292"/>
      <c r="J1041" s="292"/>
    </row>
    <row r="1042" spans="1:10" ht="19" x14ac:dyDescent="0.25">
      <c r="A1042" s="292"/>
      <c r="B1042" s="292" t="s">
        <v>386</v>
      </c>
      <c r="C1042" s="432">
        <v>7.0000000000000007E-2</v>
      </c>
      <c r="D1042" s="292" t="s">
        <v>387</v>
      </c>
      <c r="E1042" s="292"/>
      <c r="F1042" s="292"/>
      <c r="G1042" s="292"/>
      <c r="H1042" s="292"/>
      <c r="I1042" s="433"/>
      <c r="J1042" s="292"/>
    </row>
    <row r="1043" spans="1:10" x14ac:dyDescent="0.2">
      <c r="A1043" s="292"/>
      <c r="B1043" s="292"/>
      <c r="C1043" s="292"/>
      <c r="D1043" s="292"/>
      <c r="E1043" s="292"/>
      <c r="F1043" s="292"/>
      <c r="G1043" s="292"/>
      <c r="H1043" s="292"/>
      <c r="I1043" s="292"/>
      <c r="J1043" s="292"/>
    </row>
    <row r="1044" spans="1:10" x14ac:dyDescent="0.2">
      <c r="A1044" s="292"/>
      <c r="B1044" s="292" t="s">
        <v>388</v>
      </c>
      <c r="C1044" s="330">
        <v>0.35</v>
      </c>
      <c r="D1044" s="292" t="s">
        <v>389</v>
      </c>
      <c r="E1044" s="292"/>
      <c r="F1044" s="292"/>
      <c r="G1044" s="292"/>
      <c r="H1044" s="292"/>
      <c r="I1044" s="292"/>
      <c r="J1044" s="292"/>
    </row>
    <row r="1045" spans="1:10" x14ac:dyDescent="0.2">
      <c r="A1045" s="292"/>
      <c r="B1045" s="292"/>
      <c r="C1045" s="292"/>
      <c r="D1045" s="292"/>
      <c r="E1045" s="292"/>
      <c r="F1045" s="292"/>
      <c r="G1045" s="292"/>
      <c r="H1045" s="292"/>
      <c r="I1045" s="292"/>
      <c r="J1045" s="292"/>
    </row>
    <row r="1046" spans="1:10" x14ac:dyDescent="0.2">
      <c r="A1046" s="292"/>
      <c r="B1046" s="292" t="s">
        <v>274</v>
      </c>
      <c r="C1046" s="306">
        <v>30</v>
      </c>
      <c r="D1046" s="292" t="s">
        <v>390</v>
      </c>
      <c r="E1046" s="292"/>
      <c r="F1046" s="292"/>
      <c r="G1046" s="292"/>
      <c r="H1046" s="292"/>
      <c r="I1046" s="292"/>
      <c r="J1046" s="292"/>
    </row>
    <row r="1047" spans="1:10" x14ac:dyDescent="0.2">
      <c r="A1047" s="292"/>
      <c r="B1047" s="292"/>
      <c r="C1047" s="292"/>
      <c r="D1047" s="292"/>
      <c r="E1047" s="292"/>
      <c r="F1047" s="292"/>
      <c r="G1047" s="292"/>
      <c r="H1047" s="292"/>
      <c r="I1047" s="292"/>
      <c r="J1047" s="292"/>
    </row>
    <row r="1048" spans="1:10" x14ac:dyDescent="0.2">
      <c r="A1048" s="292"/>
      <c r="B1048" s="292" t="s">
        <v>273</v>
      </c>
      <c r="C1048" s="306"/>
      <c r="D1048" s="292" t="s">
        <v>391</v>
      </c>
      <c r="E1048" s="292"/>
      <c r="F1048" s="292"/>
      <c r="G1048" s="292"/>
      <c r="H1048" s="292"/>
      <c r="I1048" s="292"/>
      <c r="J1048" s="292"/>
    </row>
    <row r="1049" spans="1:10" x14ac:dyDescent="0.2">
      <c r="A1049" s="292"/>
      <c r="B1049" s="292"/>
      <c r="C1049" s="292"/>
      <c r="D1049" s="292"/>
      <c r="E1049" s="292"/>
      <c r="F1049" s="292"/>
      <c r="G1049" s="292"/>
      <c r="H1049" s="292"/>
      <c r="I1049" s="292"/>
      <c r="J1049" s="292"/>
    </row>
    <row r="1050" spans="1:10" x14ac:dyDescent="0.2">
      <c r="A1050" s="292"/>
      <c r="B1050" s="292" t="s">
        <v>275</v>
      </c>
      <c r="C1050" s="306">
        <v>30</v>
      </c>
      <c r="D1050" s="292" t="s">
        <v>392</v>
      </c>
      <c r="E1050" s="292"/>
      <c r="F1050" s="292"/>
      <c r="G1050" s="292"/>
      <c r="H1050" s="292"/>
      <c r="I1050" s="292"/>
      <c r="J1050" s="292"/>
    </row>
    <row r="1051" spans="1:10" x14ac:dyDescent="0.2">
      <c r="A1051" s="292"/>
      <c r="B1051" s="292"/>
      <c r="C1051" s="403"/>
      <c r="D1051" s="292"/>
      <c r="E1051" s="292"/>
      <c r="F1051" s="292"/>
      <c r="G1051" s="292"/>
      <c r="H1051" s="292"/>
      <c r="I1051" s="292"/>
      <c r="J1051" s="292"/>
    </row>
    <row r="1052" spans="1:10" x14ac:dyDescent="0.2">
      <c r="A1052" s="292"/>
      <c r="B1052" s="404" t="s">
        <v>402</v>
      </c>
      <c r="C1052" s="434">
        <v>8.0000000000000002E-3</v>
      </c>
      <c r="D1052" s="404" t="s">
        <v>415</v>
      </c>
      <c r="E1052" s="292"/>
      <c r="F1052" s="292"/>
      <c r="G1052" s="292"/>
      <c r="H1052" s="292"/>
      <c r="I1052" s="292"/>
      <c r="J1052" s="292"/>
    </row>
    <row r="1053" spans="1:10" x14ac:dyDescent="0.2">
      <c r="A1053" s="292"/>
      <c r="B1053" s="404"/>
      <c r="C1053" s="403"/>
      <c r="D1053" s="404"/>
      <c r="E1053" s="292"/>
      <c r="F1053" s="292"/>
      <c r="G1053" s="292"/>
      <c r="H1053" s="292"/>
      <c r="I1053" s="292"/>
      <c r="J1053" s="292"/>
    </row>
    <row r="1054" spans="1:10" x14ac:dyDescent="0.2">
      <c r="A1054" s="292"/>
      <c r="B1054" s="404" t="s">
        <v>403</v>
      </c>
      <c r="C1054" s="435">
        <v>4.0000000000000001E-3</v>
      </c>
      <c r="D1054" s="404" t="s">
        <v>414</v>
      </c>
      <c r="E1054" s="292"/>
      <c r="F1054" s="292"/>
      <c r="G1054" s="292"/>
      <c r="H1054" s="292"/>
      <c r="I1054" s="292"/>
      <c r="J1054" s="292"/>
    </row>
    <row r="1055" spans="1:10" x14ac:dyDescent="0.2">
      <c r="A1055" s="292"/>
      <c r="B1055" s="292"/>
      <c r="C1055" s="292"/>
      <c r="D1055" s="292"/>
      <c r="E1055" s="292"/>
      <c r="F1055" s="292"/>
      <c r="G1055" s="292"/>
      <c r="H1055" s="292"/>
      <c r="I1055" s="292"/>
      <c r="J1055" s="292"/>
    </row>
    <row r="1056" spans="1:10" x14ac:dyDescent="0.2">
      <c r="A1056" s="292"/>
      <c r="B1056" s="292" t="s">
        <v>393</v>
      </c>
      <c r="C1056" s="351">
        <v>1000000</v>
      </c>
      <c r="D1056" s="292" t="s">
        <v>394</v>
      </c>
      <c r="E1056" s="292"/>
      <c r="F1056" s="292"/>
      <c r="G1056" s="292"/>
      <c r="H1056" s="292"/>
      <c r="I1056" s="292"/>
      <c r="J1056" s="292"/>
    </row>
    <row r="1057" spans="1:10" x14ac:dyDescent="0.2">
      <c r="A1057" s="292"/>
      <c r="B1057" s="292"/>
      <c r="C1057" s="292"/>
      <c r="D1057" s="292"/>
      <c r="E1057" s="292"/>
      <c r="F1057" s="292"/>
      <c r="G1057" s="292"/>
      <c r="H1057" s="292"/>
      <c r="I1057" s="292"/>
      <c r="J1057" s="292"/>
    </row>
    <row r="1058" spans="1:10" x14ac:dyDescent="0.2">
      <c r="A1058" s="292"/>
      <c r="B1058" s="292"/>
      <c r="C1058" s="292"/>
      <c r="D1058" s="292"/>
      <c r="E1058" s="292"/>
      <c r="F1058" s="292"/>
      <c r="G1058" s="292"/>
      <c r="H1058" s="292"/>
      <c r="I1058" s="292"/>
      <c r="J1058" s="292"/>
    </row>
    <row r="1059" spans="1:10" x14ac:dyDescent="0.2">
      <c r="A1059" s="292"/>
      <c r="B1059" s="292"/>
      <c r="C1059" s="292"/>
      <c r="D1059" s="292"/>
      <c r="E1059" s="292"/>
      <c r="F1059" s="292"/>
      <c r="G1059" s="292"/>
      <c r="H1059" s="292"/>
      <c r="I1059" s="292"/>
      <c r="J1059" s="292"/>
    </row>
    <row r="1060" spans="1:10" x14ac:dyDescent="0.2">
      <c r="A1060" s="292"/>
      <c r="B1060" s="292"/>
      <c r="C1060" s="292"/>
      <c r="D1060" s="292"/>
      <c r="E1060" s="292"/>
      <c r="F1060" s="292"/>
      <c r="G1060" s="292"/>
      <c r="H1060" s="292"/>
      <c r="I1060" s="292"/>
      <c r="J1060" s="292"/>
    </row>
    <row r="1061" spans="1:10" x14ac:dyDescent="0.2">
      <c r="A1061" s="292"/>
      <c r="B1061" s="292"/>
      <c r="C1061" s="292"/>
      <c r="D1061" s="292"/>
      <c r="E1061" s="292"/>
      <c r="F1061" s="292"/>
      <c r="G1061" s="292"/>
      <c r="H1061" s="292"/>
      <c r="I1061" s="292"/>
      <c r="J1061" s="292"/>
    </row>
    <row r="1062" spans="1:10" x14ac:dyDescent="0.2">
      <c r="A1062" s="292"/>
      <c r="B1062" s="292"/>
      <c r="C1062" s="292"/>
      <c r="D1062" s="292"/>
      <c r="E1062" s="292"/>
      <c r="F1062" s="292"/>
      <c r="G1062" s="292"/>
      <c r="H1062" s="292"/>
      <c r="I1062" s="292"/>
      <c r="J1062" s="292"/>
    </row>
    <row r="1063" spans="1:10" x14ac:dyDescent="0.2">
      <c r="A1063" s="292"/>
      <c r="B1063" s="292"/>
      <c r="C1063" s="292"/>
      <c r="D1063" s="292"/>
      <c r="E1063" s="292"/>
      <c r="F1063" s="292"/>
      <c r="G1063" s="292"/>
      <c r="H1063" s="292"/>
      <c r="I1063" s="292"/>
      <c r="J1063" s="292"/>
    </row>
    <row r="1064" spans="1:10" x14ac:dyDescent="0.2">
      <c r="A1064" s="292"/>
      <c r="B1064" s="292"/>
      <c r="C1064" s="292"/>
      <c r="D1064" s="292"/>
      <c r="E1064" s="292"/>
      <c r="F1064" s="292"/>
      <c r="G1064" s="292"/>
      <c r="H1064" s="292"/>
      <c r="I1064" s="292"/>
      <c r="J1064" s="292"/>
    </row>
    <row r="1065" spans="1:10" x14ac:dyDescent="0.2">
      <c r="A1065" s="292"/>
      <c r="B1065" s="292"/>
      <c r="C1065" s="292"/>
      <c r="D1065" s="292"/>
      <c r="E1065" s="292"/>
      <c r="F1065" s="292"/>
      <c r="G1065" s="292"/>
      <c r="H1065" s="292"/>
      <c r="I1065" s="292"/>
      <c r="J1065" s="292"/>
    </row>
    <row r="1066" spans="1:10" x14ac:dyDescent="0.2">
      <c r="A1066" s="292"/>
      <c r="B1066" s="292"/>
      <c r="C1066" s="292"/>
      <c r="D1066" s="292"/>
      <c r="E1066" s="292"/>
      <c r="F1066" s="292"/>
      <c r="G1066" s="292"/>
      <c r="H1066" s="292"/>
      <c r="I1066" s="292"/>
      <c r="J1066" s="292"/>
    </row>
    <row r="1067" spans="1:10" x14ac:dyDescent="0.2">
      <c r="A1067" s="292"/>
      <c r="B1067" s="292"/>
      <c r="C1067" s="292"/>
      <c r="D1067" s="292"/>
      <c r="E1067" s="292"/>
      <c r="F1067" s="292"/>
      <c r="G1067" s="292"/>
      <c r="H1067" s="292"/>
      <c r="I1067" s="292"/>
      <c r="J1067" s="292"/>
    </row>
    <row r="1068" spans="1:10" x14ac:dyDescent="0.2">
      <c r="A1068" s="292"/>
      <c r="B1068" s="292"/>
      <c r="C1068" s="292"/>
      <c r="D1068" s="292"/>
      <c r="E1068" s="292"/>
      <c r="F1068" s="292"/>
      <c r="G1068" s="292"/>
      <c r="H1068" s="292"/>
      <c r="I1068" s="292"/>
      <c r="J1068" s="292"/>
    </row>
    <row r="1069" spans="1:10" x14ac:dyDescent="0.2">
      <c r="A1069" s="292"/>
      <c r="B1069" s="292"/>
      <c r="C1069" s="292"/>
      <c r="D1069" s="292"/>
      <c r="E1069" s="292"/>
      <c r="F1069" s="292"/>
      <c r="G1069" s="292"/>
      <c r="H1069" s="292"/>
      <c r="I1069" s="292"/>
      <c r="J1069" s="292"/>
    </row>
    <row r="1070" spans="1:10" x14ac:dyDescent="0.2">
      <c r="A1070" s="292"/>
      <c r="B1070" s="292"/>
      <c r="C1070" s="292"/>
      <c r="D1070" s="292"/>
      <c r="E1070" s="292"/>
      <c r="F1070" s="292"/>
      <c r="G1070" s="292"/>
      <c r="H1070" s="292"/>
      <c r="I1070" s="292"/>
      <c r="J1070" s="292"/>
    </row>
    <row r="1071" spans="1:10" x14ac:dyDescent="0.2">
      <c r="A1071" s="292"/>
      <c r="B1071" s="292"/>
      <c r="C1071" s="292"/>
      <c r="D1071" s="292"/>
      <c r="E1071" s="292"/>
      <c r="F1071" s="292"/>
      <c r="G1071" s="292"/>
      <c r="H1071" s="292"/>
      <c r="I1071" s="292"/>
      <c r="J1071" s="292"/>
    </row>
    <row r="1072" spans="1:10" x14ac:dyDescent="0.2">
      <c r="A1072" s="292"/>
      <c r="B1072" s="292"/>
      <c r="C1072" s="292"/>
      <c r="D1072" s="292"/>
      <c r="E1072" s="292"/>
      <c r="F1072" s="292"/>
      <c r="G1072" s="292"/>
      <c r="H1072" s="292"/>
      <c r="I1072" s="292"/>
      <c r="J1072" s="292"/>
    </row>
    <row r="1073" spans="1:10" x14ac:dyDescent="0.2">
      <c r="A1073" s="292"/>
      <c r="B1073" s="292"/>
      <c r="C1073" s="292"/>
      <c r="D1073" s="292"/>
      <c r="E1073" s="292"/>
      <c r="F1073" s="292"/>
      <c r="G1073" s="292"/>
      <c r="H1073" s="292"/>
      <c r="I1073" s="292"/>
      <c r="J1073" s="292"/>
    </row>
    <row r="1074" spans="1:10" x14ac:dyDescent="0.2">
      <c r="A1074" s="292"/>
      <c r="B1074" s="292"/>
      <c r="C1074" s="292"/>
      <c r="D1074" s="292"/>
      <c r="E1074" s="292"/>
      <c r="F1074" s="292"/>
      <c r="G1074" s="292"/>
      <c r="H1074" s="292"/>
      <c r="I1074" s="292"/>
      <c r="J1074" s="292"/>
    </row>
    <row r="1075" spans="1:10" x14ac:dyDescent="0.2">
      <c r="A1075" s="292"/>
      <c r="B1075" s="292"/>
      <c r="C1075" s="292"/>
      <c r="D1075" s="292"/>
      <c r="E1075" s="292"/>
      <c r="F1075" s="292"/>
      <c r="G1075" s="292"/>
      <c r="H1075" s="292"/>
      <c r="I1075" s="292"/>
      <c r="J1075" s="292"/>
    </row>
    <row r="1076" spans="1:10" x14ac:dyDescent="0.2">
      <c r="A1076" s="292"/>
      <c r="B1076" s="292"/>
      <c r="C1076" s="292"/>
      <c r="D1076" s="292"/>
      <c r="E1076" s="292"/>
      <c r="F1076" s="292"/>
      <c r="G1076" s="292"/>
      <c r="H1076" s="292"/>
      <c r="I1076" s="292"/>
      <c r="J1076" s="292"/>
    </row>
    <row r="1077" spans="1:10" x14ac:dyDescent="0.2">
      <c r="A1077" s="292"/>
      <c r="B1077" s="292"/>
      <c r="C1077" s="292"/>
      <c r="D1077" s="292"/>
      <c r="E1077" s="292"/>
      <c r="F1077" s="292"/>
      <c r="G1077" s="292"/>
      <c r="H1077" s="292"/>
      <c r="I1077" s="292"/>
      <c r="J1077" s="292"/>
    </row>
    <row r="1078" spans="1:10" x14ac:dyDescent="0.2">
      <c r="A1078" s="292"/>
      <c r="B1078" s="292"/>
      <c r="C1078" s="292"/>
      <c r="D1078" s="292"/>
      <c r="E1078" s="292"/>
      <c r="F1078" s="292"/>
      <c r="G1078" s="292"/>
      <c r="H1078" s="292"/>
      <c r="I1078" s="292"/>
      <c r="J1078" s="292"/>
    </row>
    <row r="1079" spans="1:10" x14ac:dyDescent="0.2">
      <c r="A1079" s="292"/>
      <c r="B1079" s="292"/>
      <c r="C1079" s="292"/>
      <c r="D1079" s="292"/>
      <c r="E1079" s="292"/>
      <c r="F1079" s="292"/>
      <c r="G1079" s="292"/>
      <c r="H1079" s="292"/>
      <c r="I1079" s="292"/>
      <c r="J1079" s="292"/>
    </row>
    <row r="1080" spans="1:10" x14ac:dyDescent="0.2">
      <c r="A1080" s="292"/>
      <c r="B1080" s="292"/>
      <c r="C1080" s="292"/>
      <c r="D1080" s="292"/>
      <c r="E1080" s="292"/>
      <c r="F1080" s="292"/>
      <c r="G1080" s="292"/>
      <c r="H1080" s="292"/>
      <c r="I1080" s="292"/>
      <c r="J1080" s="292"/>
    </row>
    <row r="1081" spans="1:10" x14ac:dyDescent="0.2">
      <c r="A1081" s="292"/>
      <c r="B1081" s="292"/>
      <c r="C1081" s="292"/>
      <c r="D1081" s="292"/>
      <c r="E1081" s="292"/>
      <c r="F1081" s="292"/>
      <c r="G1081" s="292"/>
      <c r="H1081" s="292"/>
      <c r="I1081" s="292"/>
      <c r="J1081" s="292"/>
    </row>
    <row r="1082" spans="1:10" x14ac:dyDescent="0.2">
      <c r="A1082" s="292"/>
      <c r="B1082" s="292"/>
      <c r="C1082" s="292"/>
      <c r="D1082" s="292"/>
      <c r="E1082" s="292"/>
      <c r="F1082" s="292"/>
      <c r="G1082" s="292"/>
      <c r="H1082" s="292"/>
      <c r="I1082" s="292"/>
      <c r="J1082" s="292"/>
    </row>
    <row r="1083" spans="1:10" x14ac:dyDescent="0.2">
      <c r="A1083" s="292"/>
      <c r="B1083" s="292"/>
      <c r="C1083" s="292"/>
      <c r="D1083" s="292"/>
      <c r="E1083" s="292"/>
      <c r="F1083" s="292"/>
      <c r="G1083" s="292"/>
      <c r="H1083" s="292"/>
      <c r="I1083" s="292"/>
      <c r="J1083" s="292"/>
    </row>
    <row r="1084" spans="1:10" x14ac:dyDescent="0.2">
      <c r="A1084" s="292"/>
      <c r="B1084" s="292"/>
      <c r="C1084" s="292"/>
      <c r="D1084" s="292"/>
      <c r="E1084" s="292"/>
      <c r="F1084" s="292"/>
      <c r="G1084" s="292"/>
      <c r="H1084" s="292"/>
      <c r="I1084" s="292"/>
      <c r="J1084" s="292"/>
    </row>
    <row r="1085" spans="1:10" x14ac:dyDescent="0.2">
      <c r="A1085" s="292"/>
    </row>
  </sheetData>
  <sheetProtection selectLockedCells="1" selectUnlockedCells="1"/>
  <mergeCells count="45">
    <mergeCell ref="I25:N27"/>
    <mergeCell ref="K997:M997"/>
    <mergeCell ref="K999:L999"/>
    <mergeCell ref="K1000:L1000"/>
    <mergeCell ref="K1013:L1013"/>
    <mergeCell ref="G837:H837"/>
    <mergeCell ref="C7:F7"/>
    <mergeCell ref="C962:D962"/>
    <mergeCell ref="C963:D963"/>
    <mergeCell ref="B877:C877"/>
    <mergeCell ref="B869:C869"/>
    <mergeCell ref="B874:C874"/>
    <mergeCell ref="B875:C875"/>
    <mergeCell ref="C952:D952"/>
    <mergeCell ref="C953:D953"/>
    <mergeCell ref="C955:D955"/>
    <mergeCell ref="C12:F12"/>
    <mergeCell ref="C13:F13"/>
    <mergeCell ref="C942:D942"/>
    <mergeCell ref="C946:D946"/>
    <mergeCell ref="C947:D947"/>
    <mergeCell ref="C951:D951"/>
    <mergeCell ref="C14:F14"/>
    <mergeCell ref="C15:F15"/>
    <mergeCell ref="B893:C893"/>
    <mergeCell ref="B868:C868"/>
    <mergeCell ref="B894:C894"/>
    <mergeCell ref="B876:C876"/>
    <mergeCell ref="B885:C885"/>
    <mergeCell ref="B878:C878"/>
    <mergeCell ref="B879:C879"/>
    <mergeCell ref="H596:M596"/>
    <mergeCell ref="C954:D954"/>
    <mergeCell ref="C958:D958"/>
    <mergeCell ref="C959:D959"/>
    <mergeCell ref="C966:D966"/>
    <mergeCell ref="B896:C896"/>
    <mergeCell ref="B895:C895"/>
    <mergeCell ref="B897:C897"/>
    <mergeCell ref="B898:C898"/>
    <mergeCell ref="B899:C899"/>
    <mergeCell ref="C964:D964"/>
    <mergeCell ref="C948:D948"/>
    <mergeCell ref="B911:C911"/>
    <mergeCell ref="C941:D941"/>
  </mergeCells>
  <phoneticPr fontId="28" type="noConversion"/>
  <conditionalFormatting sqref="B960">
    <cfRule type="cellIs" dxfId="348" priority="17" stopIfTrue="1" operator="equal">
      <formula>"Ingrese nombre del producto"</formula>
    </cfRule>
  </conditionalFormatting>
  <pageMargins left="0.7" right="0.7" top="0.75" bottom="0.75" header="0.3" footer="0.3"/>
  <pageSetup orientation="portrait"/>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546"/>
  <sheetViews>
    <sheetView showGridLines="0" zoomScale="131" zoomScaleNormal="131" zoomScalePageLayoutView="125" workbookViewId="0">
      <selection activeCell="C10" sqref="C10"/>
    </sheetView>
  </sheetViews>
  <sheetFormatPr baseColWidth="10" defaultColWidth="0" defaultRowHeight="14" zeroHeight="1" x14ac:dyDescent="0.15"/>
  <cols>
    <col min="1" max="1" width="4.33203125" style="18" customWidth="1"/>
    <col min="2" max="2" width="38.33203125" style="18" customWidth="1"/>
    <col min="3" max="3" width="16.33203125" style="18" customWidth="1"/>
    <col min="4" max="4" width="20.6640625" style="18" customWidth="1"/>
    <col min="5" max="5" width="16.5" style="18" customWidth="1"/>
    <col min="6" max="7" width="15.6640625" style="18" customWidth="1"/>
    <col min="8" max="8" width="17" style="18" customWidth="1"/>
    <col min="9" max="9" width="15.6640625" style="18" customWidth="1"/>
    <col min="10" max="10" width="2.6640625" style="18" customWidth="1"/>
    <col min="11" max="15" width="13.6640625" style="18" hidden="1" customWidth="1"/>
    <col min="16" max="16384" width="0" style="18" hidden="1"/>
  </cols>
  <sheetData>
    <row r="1" spans="1:10" x14ac:dyDescent="0.15">
      <c r="A1" s="16"/>
      <c r="B1" s="208"/>
      <c r="C1" s="208"/>
      <c r="D1" s="208"/>
      <c r="E1" s="208"/>
      <c r="F1" s="208"/>
      <c r="G1" s="208"/>
      <c r="H1" s="208"/>
      <c r="I1" s="208"/>
      <c r="J1" s="16"/>
    </row>
    <row r="2" spans="1:10" s="185" customFormat="1" ht="24" thickBot="1" x14ac:dyDescent="0.3">
      <c r="B2" s="209"/>
      <c r="C2" s="210"/>
      <c r="D2" s="210"/>
      <c r="E2" s="210"/>
      <c r="F2" s="210"/>
      <c r="G2" s="210"/>
      <c r="H2" s="210"/>
      <c r="I2" s="211"/>
    </row>
    <row r="3" spans="1:10" ht="23" x14ac:dyDescent="0.25">
      <c r="A3" s="16"/>
      <c r="B3" s="467" t="s">
        <v>298</v>
      </c>
      <c r="C3" s="468"/>
      <c r="D3" s="468"/>
      <c r="E3" s="468"/>
      <c r="F3" s="468"/>
      <c r="G3" s="468"/>
      <c r="H3" s="468"/>
      <c r="I3" s="469"/>
      <c r="J3" s="16"/>
    </row>
    <row r="4" spans="1:10" x14ac:dyDescent="0.15">
      <c r="A4" s="16"/>
      <c r="B4" s="11"/>
      <c r="C4" s="11"/>
      <c r="D4" s="16"/>
      <c r="E4" s="16"/>
      <c r="F4" s="16"/>
      <c r="G4" s="16"/>
      <c r="H4" s="16"/>
      <c r="I4" s="16"/>
      <c r="J4" s="16"/>
    </row>
    <row r="5" spans="1:10" ht="18" x14ac:dyDescent="0.2">
      <c r="A5" s="16"/>
      <c r="B5" s="201" t="s">
        <v>300</v>
      </c>
      <c r="C5" s="202"/>
      <c r="D5" s="470" t="str">
        <f>+Instrucciones!C7</f>
        <v>ConectaDos</v>
      </c>
      <c r="E5" s="471"/>
      <c r="F5" s="472"/>
      <c r="G5" s="16"/>
      <c r="H5" s="19" t="s">
        <v>184</v>
      </c>
      <c r="I5" s="20">
        <f>+Instrucciones!C21</f>
        <v>2027</v>
      </c>
      <c r="J5" s="16"/>
    </row>
    <row r="6" spans="1:10" x14ac:dyDescent="0.15">
      <c r="A6" s="16"/>
      <c r="B6" s="11"/>
      <c r="C6" s="11"/>
      <c r="D6" s="16"/>
      <c r="E6" s="16"/>
      <c r="F6" s="16"/>
      <c r="G6" s="16"/>
      <c r="H6" s="19" t="s">
        <v>185</v>
      </c>
      <c r="I6" s="20">
        <f>+I5+1</f>
        <v>2028</v>
      </c>
      <c r="J6" s="16"/>
    </row>
    <row r="7" spans="1:10" ht="18" x14ac:dyDescent="0.2">
      <c r="A7" s="16"/>
      <c r="B7" s="201" t="s">
        <v>168</v>
      </c>
      <c r="C7" s="202"/>
      <c r="D7" s="473" t="str">
        <f>+Instrucciones!C12</f>
        <v>Jorge Sánchez</v>
      </c>
      <c r="E7" s="474"/>
      <c r="F7" s="475"/>
      <c r="G7" s="16"/>
      <c r="H7" s="19" t="s">
        <v>186</v>
      </c>
      <c r="I7" s="20">
        <f>+I6+1</f>
        <v>2029</v>
      </c>
      <c r="J7" s="16"/>
    </row>
    <row r="8" spans="1:10" ht="18" x14ac:dyDescent="0.2">
      <c r="A8" s="16"/>
      <c r="B8" s="16"/>
      <c r="C8" s="16"/>
      <c r="D8" s="473" t="str">
        <f>+Instrucciones!C13</f>
        <v>Jorge Moreno</v>
      </c>
      <c r="E8" s="474"/>
      <c r="F8" s="475"/>
      <c r="G8" s="16"/>
      <c r="H8" s="19" t="s">
        <v>187</v>
      </c>
      <c r="I8" s="20">
        <f>+I7+1</f>
        <v>2030</v>
      </c>
      <c r="J8" s="16"/>
    </row>
    <row r="9" spans="1:10" ht="18" x14ac:dyDescent="0.2">
      <c r="A9" s="16"/>
      <c r="B9" s="16"/>
      <c r="C9" s="16"/>
      <c r="D9" s="473">
        <f>+Instrucciones!C14</f>
        <v>0</v>
      </c>
      <c r="E9" s="474"/>
      <c r="F9" s="475"/>
      <c r="G9" s="16"/>
      <c r="H9" s="19" t="s">
        <v>188</v>
      </c>
      <c r="I9" s="20">
        <f>+I8+1</f>
        <v>2031</v>
      </c>
      <c r="J9" s="16"/>
    </row>
    <row r="10" spans="1:10" ht="18" x14ac:dyDescent="0.2">
      <c r="A10" s="16"/>
      <c r="B10" s="16"/>
      <c r="C10" s="16"/>
      <c r="D10" s="473">
        <f>+Instrucciones!C15</f>
        <v>0</v>
      </c>
      <c r="E10" s="474"/>
      <c r="F10" s="475"/>
      <c r="G10" s="16"/>
      <c r="H10" s="16"/>
      <c r="I10" s="16"/>
      <c r="J10" s="16"/>
    </row>
    <row r="11" spans="1:10" x14ac:dyDescent="0.15">
      <c r="A11" s="16"/>
      <c r="B11" s="16"/>
      <c r="C11" s="16"/>
      <c r="D11" s="16"/>
      <c r="E11" s="16"/>
      <c r="F11" s="16"/>
      <c r="G11" s="16"/>
      <c r="H11" s="16"/>
      <c r="I11" s="16"/>
      <c r="J11" s="16"/>
    </row>
    <row r="12" spans="1:10" x14ac:dyDescent="0.15">
      <c r="A12" s="16"/>
      <c r="B12" s="16"/>
      <c r="C12" s="16"/>
      <c r="D12" s="16"/>
      <c r="E12" s="16"/>
      <c r="F12" s="16"/>
      <c r="G12" s="16"/>
      <c r="H12" s="16"/>
      <c r="I12" s="16"/>
      <c r="J12" s="16"/>
    </row>
    <row r="13" spans="1:10" ht="18" x14ac:dyDescent="0.2">
      <c r="A13" s="16"/>
      <c r="B13" s="203" t="s">
        <v>180</v>
      </c>
      <c r="C13" s="204"/>
      <c r="D13" s="205"/>
      <c r="E13" s="16"/>
      <c r="F13" s="16"/>
      <c r="G13" s="16"/>
      <c r="H13" s="16"/>
      <c r="I13" s="16"/>
      <c r="J13" s="16"/>
    </row>
    <row r="14" spans="1:10" x14ac:dyDescent="0.15">
      <c r="A14" s="16"/>
      <c r="B14" s="16"/>
      <c r="C14" s="16"/>
      <c r="D14" s="16"/>
      <c r="E14" s="16"/>
      <c r="F14" s="16"/>
      <c r="G14" s="16"/>
      <c r="H14" s="16"/>
      <c r="I14" s="16"/>
      <c r="J14" s="16"/>
    </row>
    <row r="15" spans="1:10" x14ac:dyDescent="0.15">
      <c r="A15" s="16"/>
      <c r="B15" s="16"/>
      <c r="C15" s="16"/>
      <c r="D15" s="20" t="s">
        <v>184</v>
      </c>
      <c r="E15" s="20" t="s">
        <v>185</v>
      </c>
      <c r="F15" s="20" t="s">
        <v>186</v>
      </c>
      <c r="G15" s="20" t="s">
        <v>187</v>
      </c>
      <c r="H15" s="20" t="s">
        <v>188</v>
      </c>
      <c r="I15" s="12" t="str">
        <f>+D5</f>
        <v>ConectaDos</v>
      </c>
      <c r="J15" s="16"/>
    </row>
    <row r="16" spans="1:10" x14ac:dyDescent="0.15">
      <c r="A16" s="16"/>
      <c r="B16" s="16"/>
      <c r="C16" s="16"/>
      <c r="D16" s="20">
        <f>+I5</f>
        <v>2027</v>
      </c>
      <c r="E16" s="20">
        <f>+I6</f>
        <v>2028</v>
      </c>
      <c r="F16" s="20">
        <f>+I7</f>
        <v>2029</v>
      </c>
      <c r="G16" s="20">
        <f>+I8</f>
        <v>2030</v>
      </c>
      <c r="H16" s="20">
        <f>+I9</f>
        <v>2031</v>
      </c>
      <c r="I16" s="16"/>
      <c r="J16" s="16"/>
    </row>
    <row r="17" spans="1:10" x14ac:dyDescent="0.15">
      <c r="A17" s="16"/>
      <c r="B17" s="16"/>
      <c r="C17" s="16"/>
      <c r="D17" s="16"/>
      <c r="E17" s="16"/>
      <c r="F17" s="16"/>
      <c r="G17" s="16"/>
      <c r="H17" s="16"/>
      <c r="I17" s="16"/>
      <c r="J17" s="16"/>
    </row>
    <row r="18" spans="1:10" ht="16" x14ac:dyDescent="0.2">
      <c r="A18" s="16"/>
      <c r="B18" s="21" t="s">
        <v>181</v>
      </c>
      <c r="C18" s="22"/>
      <c r="D18" s="26">
        <f>+Instrucciones!C28</f>
        <v>6.9000000000000006E-2</v>
      </c>
      <c r="E18" s="26">
        <f>+Instrucciones!D28</f>
        <v>4.8000000000000001E-2</v>
      </c>
      <c r="F18" s="26">
        <f>+Instrucciones!E28</f>
        <v>4.2999999999999997E-2</v>
      </c>
      <c r="G18" s="26">
        <f>+Instrucciones!F28</f>
        <v>0.03</v>
      </c>
      <c r="H18" s="26">
        <f>+Instrucciones!G28</f>
        <v>0.03</v>
      </c>
      <c r="I18" s="22"/>
      <c r="J18" s="16"/>
    </row>
    <row r="19" spans="1:10" ht="16" x14ac:dyDescent="0.2">
      <c r="A19" s="16"/>
      <c r="B19" s="21" t="s">
        <v>314</v>
      </c>
      <c r="C19" s="22"/>
      <c r="D19" s="26">
        <f>+Instrucciones!C29</f>
        <v>-0.15</v>
      </c>
      <c r="E19" s="26">
        <f>+Instrucciones!D29</f>
        <v>2.5000000000000001E-2</v>
      </c>
      <c r="F19" s="26">
        <f>+Instrucciones!E29</f>
        <v>1.2195121951219513E-2</v>
      </c>
      <c r="G19" s="26">
        <f>+Instrucciones!F29</f>
        <v>1.2048192771084338E-2</v>
      </c>
      <c r="H19" s="26">
        <f>+Instrucciones!G29</f>
        <v>1.1904761904761904E-2</v>
      </c>
      <c r="I19" s="22"/>
      <c r="J19" s="16"/>
    </row>
    <row r="20" spans="1:10" ht="16" x14ac:dyDescent="0.2">
      <c r="A20" s="16"/>
      <c r="B20" s="21" t="s">
        <v>182</v>
      </c>
      <c r="C20" s="22"/>
      <c r="D20" s="26">
        <f>+Instrucciones!C30</f>
        <v>0.12</v>
      </c>
      <c r="E20" s="26">
        <f>+Instrucciones!D30</f>
        <v>9.2499999999999999E-2</v>
      </c>
      <c r="F20" s="26">
        <f>+Instrucciones!E30</f>
        <v>0.06</v>
      </c>
      <c r="G20" s="26">
        <f>+Instrucciones!F30</f>
        <v>4.4999999999999998E-2</v>
      </c>
      <c r="H20" s="26">
        <f>+Instrucciones!G30</f>
        <v>0.04</v>
      </c>
      <c r="I20" s="22"/>
      <c r="J20" s="16"/>
    </row>
    <row r="21" spans="1:10" ht="16" x14ac:dyDescent="0.2">
      <c r="A21" s="16"/>
      <c r="B21" s="21" t="s">
        <v>183</v>
      </c>
      <c r="C21" s="22"/>
      <c r="D21" s="26">
        <f>+Instrucciones!C31</f>
        <v>2.5000000000000001E-2</v>
      </c>
      <c r="E21" s="26">
        <f>+Instrucciones!D31</f>
        <v>2.8000000000000001E-2</v>
      </c>
      <c r="F21" s="26">
        <f>+Instrucciones!E31</f>
        <v>3.5000000000000003E-2</v>
      </c>
      <c r="G21" s="26">
        <f>+Instrucciones!F31</f>
        <v>3.4000000000000002E-2</v>
      </c>
      <c r="H21" s="26">
        <f>+Instrucciones!G31</f>
        <v>3.4000000000000002E-2</v>
      </c>
      <c r="I21" s="22"/>
      <c r="J21" s="16"/>
    </row>
    <row r="22" spans="1:10" ht="16" x14ac:dyDescent="0.2">
      <c r="A22" s="16"/>
      <c r="B22" s="22"/>
      <c r="C22" s="22"/>
      <c r="D22" s="22"/>
      <c r="E22" s="22"/>
      <c r="F22" s="22"/>
      <c r="G22" s="22"/>
      <c r="H22" s="22"/>
      <c r="I22" s="22"/>
      <c r="J22" s="16"/>
    </row>
    <row r="23" spans="1:10" x14ac:dyDescent="0.15">
      <c r="A23" s="16"/>
      <c r="B23" s="16"/>
      <c r="C23" s="16"/>
      <c r="D23" s="16"/>
      <c r="E23" s="16"/>
      <c r="F23" s="16"/>
      <c r="G23" s="16"/>
      <c r="H23" s="16"/>
      <c r="I23" s="16"/>
      <c r="J23" s="16"/>
    </row>
    <row r="24" spans="1:10" x14ac:dyDescent="0.15">
      <c r="A24" s="16"/>
      <c r="B24" s="16"/>
      <c r="C24" s="16"/>
      <c r="D24" s="16"/>
      <c r="E24" s="16"/>
      <c r="F24" s="16"/>
      <c r="G24" s="16"/>
      <c r="H24" s="16"/>
      <c r="I24" s="16"/>
      <c r="J24" s="16"/>
    </row>
    <row r="25" spans="1:10" ht="18" x14ac:dyDescent="0.2">
      <c r="A25" s="16"/>
      <c r="B25" s="203" t="s">
        <v>179</v>
      </c>
      <c r="C25" s="204"/>
      <c r="D25" s="205"/>
      <c r="E25" s="16"/>
      <c r="F25" s="16"/>
      <c r="G25" s="16"/>
      <c r="H25" s="16"/>
      <c r="I25" s="16"/>
      <c r="J25" s="16"/>
    </row>
    <row r="26" spans="1:10" x14ac:dyDescent="0.15">
      <c r="A26" s="16"/>
      <c r="B26" s="16"/>
      <c r="C26" s="16"/>
      <c r="D26" s="16"/>
      <c r="E26" s="16"/>
      <c r="F26" s="16"/>
      <c r="G26" s="16"/>
      <c r="H26" s="16"/>
      <c r="I26" s="16"/>
      <c r="J26" s="16"/>
    </row>
    <row r="27" spans="1:10" x14ac:dyDescent="0.15">
      <c r="A27" s="16"/>
      <c r="B27" s="16"/>
      <c r="C27" s="16"/>
      <c r="D27" s="16"/>
      <c r="E27" s="16"/>
      <c r="F27" s="16"/>
      <c r="G27" s="16"/>
      <c r="H27" s="16"/>
      <c r="I27" s="16"/>
      <c r="J27" s="16"/>
    </row>
    <row r="28" spans="1:10" x14ac:dyDescent="0.15">
      <c r="A28" s="16"/>
      <c r="B28" s="23" t="s">
        <v>319</v>
      </c>
      <c r="C28" s="20">
        <f>Instrucciones!G39</f>
        <v>8</v>
      </c>
      <c r="D28" s="16"/>
      <c r="E28" s="24">
        <f>IF(C28&gt;0,1,0)</f>
        <v>1</v>
      </c>
      <c r="F28" s="16" t="str">
        <f>IF(E28&gt;0,Instrucciones!E41," ")</f>
        <v>Agendamiento citas</v>
      </c>
      <c r="G28" s="16"/>
      <c r="H28" s="16"/>
      <c r="I28" s="16"/>
      <c r="J28" s="16"/>
    </row>
    <row r="29" spans="1:10" x14ac:dyDescent="0.15">
      <c r="A29" s="16"/>
      <c r="B29" s="16"/>
      <c r="C29" s="16"/>
      <c r="D29" s="16"/>
      <c r="E29" s="24">
        <f t="shared" ref="E29:E228" si="0">IF(E28=0,0,IF($C$28&gt;E28,E28+1,0))</f>
        <v>2</v>
      </c>
      <c r="F29" s="16" t="str">
        <f>IF(E29&gt;0,Instrucciones!E42," ")</f>
        <v>Telemedicina</v>
      </c>
      <c r="G29" s="16"/>
      <c r="H29" s="16"/>
      <c r="I29" s="16"/>
      <c r="J29" s="16"/>
    </row>
    <row r="30" spans="1:10" x14ac:dyDescent="0.15">
      <c r="A30" s="16"/>
      <c r="B30" s="11"/>
      <c r="C30" s="16"/>
      <c r="D30" s="16"/>
      <c r="E30" s="24">
        <f t="shared" si="0"/>
        <v>3</v>
      </c>
      <c r="F30" s="16" t="str">
        <f>IF(E30&gt;0,Instrucciones!E43," ")</f>
        <v>Laboratorios</v>
      </c>
      <c r="G30" s="16"/>
      <c r="H30" s="16"/>
      <c r="I30" s="16"/>
      <c r="J30" s="16"/>
    </row>
    <row r="31" spans="1:10" x14ac:dyDescent="0.15">
      <c r="A31" s="16"/>
      <c r="B31" s="16"/>
      <c r="C31" s="16"/>
      <c r="D31" s="16"/>
      <c r="E31" s="24">
        <f t="shared" si="0"/>
        <v>4</v>
      </c>
      <c r="F31" s="16" t="str">
        <f>IF(E31&gt;0,Instrucciones!E44," ")</f>
        <v>Imágenes</v>
      </c>
      <c r="G31" s="16"/>
      <c r="H31" s="16"/>
      <c r="I31" s="16"/>
      <c r="J31" s="16"/>
    </row>
    <row r="32" spans="1:10" x14ac:dyDescent="0.15">
      <c r="A32" s="16"/>
      <c r="B32" s="16"/>
      <c r="C32" s="16"/>
      <c r="D32" s="16"/>
      <c r="E32" s="24">
        <f t="shared" si="0"/>
        <v>5</v>
      </c>
      <c r="F32" s="16" t="str">
        <f>IF(E32&gt;0,Instrucciones!E45," ")</f>
        <v>Medicamentos</v>
      </c>
      <c r="G32" s="16"/>
      <c r="H32" s="16"/>
      <c r="I32" s="16"/>
      <c r="J32" s="16"/>
    </row>
    <row r="33" spans="1:10" x14ac:dyDescent="0.15">
      <c r="A33" s="16"/>
      <c r="B33" s="16"/>
      <c r="C33" s="16"/>
      <c r="D33" s="16"/>
      <c r="E33" s="24">
        <f t="shared" si="0"/>
        <v>6</v>
      </c>
      <c r="F33" s="16" t="str">
        <f>IF(E33&gt;0,Instrucciones!E46," ")</f>
        <v>Salud ocupacional</v>
      </c>
      <c r="G33" s="16"/>
      <c r="H33" s="16"/>
      <c r="I33" s="16"/>
      <c r="J33" s="16"/>
    </row>
    <row r="34" spans="1:10" x14ac:dyDescent="0.15">
      <c r="A34" s="16"/>
      <c r="B34" s="16"/>
      <c r="C34" s="16"/>
      <c r="D34" s="16"/>
      <c r="E34" s="24">
        <f t="shared" si="0"/>
        <v>7</v>
      </c>
      <c r="F34" s="16" t="str">
        <f>IF(E34&gt;0,Instrucciones!E47," ")</f>
        <v>Bienestar</v>
      </c>
      <c r="G34" s="16"/>
      <c r="H34" s="16"/>
      <c r="I34" s="16"/>
      <c r="J34" s="16"/>
    </row>
    <row r="35" spans="1:10" x14ac:dyDescent="0.15">
      <c r="A35" s="16"/>
      <c r="B35" s="16"/>
      <c r="C35" s="16"/>
      <c r="D35" s="16"/>
      <c r="E35" s="24">
        <f t="shared" si="0"/>
        <v>8</v>
      </c>
      <c r="F35" s="16" t="str">
        <f>IF(E35&gt;0,Instrucciones!E48," ")</f>
        <v>Financiación</v>
      </c>
      <c r="G35" s="16"/>
      <c r="H35" s="16"/>
      <c r="I35" s="16"/>
      <c r="J35" s="16"/>
    </row>
    <row r="36" spans="1:10" x14ac:dyDescent="0.15">
      <c r="A36" s="16"/>
      <c r="B36" s="16"/>
      <c r="C36" s="16"/>
      <c r="D36" s="16"/>
      <c r="E36" s="24">
        <f t="shared" si="0"/>
        <v>0</v>
      </c>
      <c r="F36" s="16" t="str">
        <f>IF(E36&gt;0,Instrucciones!E49," ")</f>
        <v xml:space="preserve"> </v>
      </c>
      <c r="G36" s="16"/>
      <c r="H36" s="16"/>
      <c r="I36" s="16"/>
      <c r="J36" s="16"/>
    </row>
    <row r="37" spans="1:10" hidden="1" x14ac:dyDescent="0.15">
      <c r="A37" s="16"/>
      <c r="B37" s="16"/>
      <c r="C37" s="16"/>
      <c r="D37" s="16"/>
      <c r="E37" s="24">
        <f t="shared" si="0"/>
        <v>0</v>
      </c>
      <c r="F37" s="16" t="str">
        <f>IF(E37&gt;0,Instrucciones!E50," ")</f>
        <v xml:space="preserve"> </v>
      </c>
      <c r="G37" s="16"/>
      <c r="H37" s="16"/>
      <c r="I37" s="16"/>
      <c r="J37" s="16"/>
    </row>
    <row r="38" spans="1:10" hidden="1" x14ac:dyDescent="0.15">
      <c r="A38" s="16"/>
      <c r="B38" s="16"/>
      <c r="C38" s="16"/>
      <c r="D38" s="16"/>
      <c r="E38" s="24">
        <f t="shared" si="0"/>
        <v>0</v>
      </c>
      <c r="F38" s="16" t="str">
        <f>IF(E38&gt;0,Instrucciones!E51," ")</f>
        <v xml:space="preserve"> </v>
      </c>
      <c r="G38" s="16"/>
      <c r="H38" s="16"/>
      <c r="I38" s="16"/>
      <c r="J38" s="16"/>
    </row>
    <row r="39" spans="1:10" hidden="1" x14ac:dyDescent="0.15">
      <c r="A39" s="16"/>
      <c r="B39" s="16"/>
      <c r="C39" s="16"/>
      <c r="D39" s="16"/>
      <c r="E39" s="24">
        <f t="shared" si="0"/>
        <v>0</v>
      </c>
      <c r="F39" s="16" t="str">
        <f>IF(E39&gt;0,Instrucciones!E52," ")</f>
        <v xml:space="preserve"> </v>
      </c>
      <c r="G39" s="16"/>
      <c r="H39" s="16"/>
      <c r="I39" s="16"/>
      <c r="J39" s="16"/>
    </row>
    <row r="40" spans="1:10" hidden="1" x14ac:dyDescent="0.15">
      <c r="A40" s="16"/>
      <c r="B40" s="16"/>
      <c r="C40" s="16"/>
      <c r="D40" s="16"/>
      <c r="E40" s="24">
        <f t="shared" si="0"/>
        <v>0</v>
      </c>
      <c r="F40" s="16" t="str">
        <f>IF(E40&gt;0,Instrucciones!E53," ")</f>
        <v xml:space="preserve"> </v>
      </c>
      <c r="G40" s="16"/>
      <c r="H40" s="16"/>
      <c r="I40" s="16"/>
      <c r="J40" s="16"/>
    </row>
    <row r="41" spans="1:10" hidden="1" x14ac:dyDescent="0.15">
      <c r="A41" s="16"/>
      <c r="B41" s="16"/>
      <c r="C41" s="16"/>
      <c r="D41" s="16"/>
      <c r="E41" s="24">
        <f t="shared" si="0"/>
        <v>0</v>
      </c>
      <c r="F41" s="16" t="str">
        <f>IF(E41&gt;0,Instrucciones!E54," ")</f>
        <v xml:space="preserve"> </v>
      </c>
      <c r="G41" s="16"/>
      <c r="H41" s="16"/>
      <c r="I41" s="16"/>
      <c r="J41" s="16"/>
    </row>
    <row r="42" spans="1:10" hidden="1" x14ac:dyDescent="0.15">
      <c r="A42" s="16"/>
      <c r="B42" s="16"/>
      <c r="C42" s="16"/>
      <c r="D42" s="16"/>
      <c r="E42" s="24">
        <f t="shared" si="0"/>
        <v>0</v>
      </c>
      <c r="F42" s="16" t="str">
        <f>IF(E42&gt;0,Instrucciones!E55," ")</f>
        <v xml:space="preserve"> </v>
      </c>
      <c r="G42" s="16"/>
      <c r="H42" s="16"/>
      <c r="I42" s="16"/>
      <c r="J42" s="16"/>
    </row>
    <row r="43" spans="1:10" hidden="1" x14ac:dyDescent="0.15">
      <c r="A43" s="16"/>
      <c r="B43" s="16"/>
      <c r="C43" s="16"/>
      <c r="D43" s="16"/>
      <c r="E43" s="24">
        <f t="shared" si="0"/>
        <v>0</v>
      </c>
      <c r="F43" s="16" t="str">
        <f>IF(E43&gt;0,Instrucciones!E56," ")</f>
        <v xml:space="preserve"> </v>
      </c>
      <c r="G43" s="16"/>
      <c r="H43" s="16"/>
      <c r="I43" s="16"/>
      <c r="J43" s="16"/>
    </row>
    <row r="44" spans="1:10" hidden="1" x14ac:dyDescent="0.15">
      <c r="A44" s="16"/>
      <c r="B44" s="16"/>
      <c r="C44" s="16"/>
      <c r="D44" s="16"/>
      <c r="E44" s="24">
        <f t="shared" si="0"/>
        <v>0</v>
      </c>
      <c r="F44" s="16" t="str">
        <f>IF(E44&gt;0,Instrucciones!E57," ")</f>
        <v xml:space="preserve"> </v>
      </c>
      <c r="G44" s="16"/>
      <c r="H44" s="16"/>
      <c r="I44" s="16"/>
      <c r="J44" s="16"/>
    </row>
    <row r="45" spans="1:10" hidden="1" x14ac:dyDescent="0.15">
      <c r="A45" s="16"/>
      <c r="B45" s="16"/>
      <c r="C45" s="16"/>
      <c r="D45" s="16"/>
      <c r="E45" s="24">
        <f t="shared" si="0"/>
        <v>0</v>
      </c>
      <c r="F45" s="16" t="str">
        <f>IF(E45&gt;0,Instrucciones!E58," ")</f>
        <v xml:space="preserve"> </v>
      </c>
      <c r="G45" s="16"/>
      <c r="H45" s="16"/>
      <c r="I45" s="16"/>
      <c r="J45" s="16"/>
    </row>
    <row r="46" spans="1:10" hidden="1" x14ac:dyDescent="0.15">
      <c r="A46" s="16"/>
      <c r="B46" s="16"/>
      <c r="C46" s="16"/>
      <c r="D46" s="16"/>
      <c r="E46" s="24">
        <f t="shared" si="0"/>
        <v>0</v>
      </c>
      <c r="F46" s="16" t="str">
        <f>IF(E46&gt;0,Instrucciones!E59," ")</f>
        <v xml:space="preserve"> </v>
      </c>
      <c r="G46" s="16"/>
      <c r="H46" s="16"/>
      <c r="I46" s="16"/>
      <c r="J46" s="16"/>
    </row>
    <row r="47" spans="1:10" hidden="1" x14ac:dyDescent="0.15">
      <c r="A47" s="16"/>
      <c r="B47" s="16"/>
      <c r="C47" s="16"/>
      <c r="D47" s="16"/>
      <c r="E47" s="24">
        <f t="shared" si="0"/>
        <v>0</v>
      </c>
      <c r="F47" s="16" t="str">
        <f>IF(E47&gt;0,Instrucciones!E60," ")</f>
        <v xml:space="preserve"> </v>
      </c>
      <c r="G47" s="16"/>
      <c r="H47" s="16"/>
      <c r="I47" s="16"/>
      <c r="J47" s="16"/>
    </row>
    <row r="48" spans="1:10" hidden="1" x14ac:dyDescent="0.15">
      <c r="A48" s="16"/>
      <c r="B48" s="16"/>
      <c r="C48" s="16"/>
      <c r="D48" s="16"/>
      <c r="E48" s="24">
        <f t="shared" si="0"/>
        <v>0</v>
      </c>
      <c r="F48" s="16" t="str">
        <f>IF(E48&gt;0,Instrucciones!E61," ")</f>
        <v xml:space="preserve"> </v>
      </c>
      <c r="G48" s="16"/>
      <c r="H48" s="16"/>
      <c r="I48" s="16"/>
      <c r="J48" s="16"/>
    </row>
    <row r="49" spans="1:10" hidden="1" x14ac:dyDescent="0.15">
      <c r="A49" s="16"/>
      <c r="B49" s="16"/>
      <c r="C49" s="16"/>
      <c r="D49" s="16"/>
      <c r="E49" s="24">
        <f t="shared" si="0"/>
        <v>0</v>
      </c>
      <c r="F49" s="16" t="str">
        <f>IF(E49&gt;0,Instrucciones!E62," ")</f>
        <v xml:space="preserve"> </v>
      </c>
      <c r="G49" s="16"/>
      <c r="H49" s="16"/>
      <c r="I49" s="16"/>
      <c r="J49" s="16"/>
    </row>
    <row r="50" spans="1:10" hidden="1" x14ac:dyDescent="0.15">
      <c r="A50" s="16"/>
      <c r="B50" s="16"/>
      <c r="C50" s="16"/>
      <c r="D50" s="16"/>
      <c r="E50" s="24">
        <f t="shared" si="0"/>
        <v>0</v>
      </c>
      <c r="F50" s="16" t="str">
        <f>IF(E50&gt;0,Instrucciones!E63," ")</f>
        <v xml:space="preserve"> </v>
      </c>
      <c r="G50" s="16"/>
      <c r="H50" s="16"/>
      <c r="I50" s="16"/>
      <c r="J50" s="16"/>
    </row>
    <row r="51" spans="1:10" hidden="1" x14ac:dyDescent="0.15">
      <c r="A51" s="16"/>
      <c r="B51" s="16"/>
      <c r="C51" s="16"/>
      <c r="D51" s="16"/>
      <c r="E51" s="24">
        <f t="shared" si="0"/>
        <v>0</v>
      </c>
      <c r="F51" s="16" t="str">
        <f>IF(E51&gt;0,Instrucciones!E64," ")</f>
        <v xml:space="preserve"> </v>
      </c>
      <c r="G51" s="16"/>
      <c r="H51" s="16"/>
      <c r="I51" s="16"/>
      <c r="J51" s="16"/>
    </row>
    <row r="52" spans="1:10" hidden="1" x14ac:dyDescent="0.15">
      <c r="A52" s="16"/>
      <c r="B52" s="16"/>
      <c r="C52" s="16"/>
      <c r="D52" s="16"/>
      <c r="E52" s="24">
        <f t="shared" si="0"/>
        <v>0</v>
      </c>
      <c r="F52" s="16" t="str">
        <f>IF(E52&gt;0,Instrucciones!E65," ")</f>
        <v xml:space="preserve"> </v>
      </c>
      <c r="G52" s="16"/>
      <c r="H52" s="16"/>
      <c r="I52" s="16"/>
      <c r="J52" s="16"/>
    </row>
    <row r="53" spans="1:10" hidden="1" x14ac:dyDescent="0.15">
      <c r="A53" s="16"/>
      <c r="B53" s="16"/>
      <c r="C53" s="16"/>
      <c r="D53" s="16"/>
      <c r="E53" s="24">
        <f t="shared" si="0"/>
        <v>0</v>
      </c>
      <c r="F53" s="16" t="str">
        <f>IF(E53&gt;0,Instrucciones!E66," ")</f>
        <v xml:space="preserve"> </v>
      </c>
      <c r="G53" s="16"/>
      <c r="H53" s="16"/>
      <c r="I53" s="16"/>
      <c r="J53" s="16"/>
    </row>
    <row r="54" spans="1:10" hidden="1" x14ac:dyDescent="0.15">
      <c r="A54" s="16"/>
      <c r="B54" s="16"/>
      <c r="C54" s="16"/>
      <c r="D54" s="16"/>
      <c r="E54" s="24">
        <f t="shared" si="0"/>
        <v>0</v>
      </c>
      <c r="F54" s="16" t="str">
        <f>IF(E54&gt;0,Instrucciones!E67," ")</f>
        <v xml:space="preserve"> </v>
      </c>
      <c r="G54" s="16"/>
      <c r="H54" s="16"/>
      <c r="I54" s="16"/>
      <c r="J54" s="16"/>
    </row>
    <row r="55" spans="1:10" hidden="1" x14ac:dyDescent="0.15">
      <c r="A55" s="16"/>
      <c r="B55" s="16"/>
      <c r="C55" s="16"/>
      <c r="D55" s="16"/>
      <c r="E55" s="24">
        <f t="shared" si="0"/>
        <v>0</v>
      </c>
      <c r="F55" s="16" t="str">
        <f>IF(E55&gt;0,Instrucciones!E68," ")</f>
        <v xml:space="preserve"> </v>
      </c>
      <c r="G55" s="16"/>
      <c r="H55" s="16"/>
      <c r="I55" s="16"/>
      <c r="J55" s="16"/>
    </row>
    <row r="56" spans="1:10" hidden="1" x14ac:dyDescent="0.15">
      <c r="A56" s="16"/>
      <c r="B56" s="16"/>
      <c r="C56" s="16"/>
      <c r="D56" s="16"/>
      <c r="E56" s="24">
        <f t="shared" si="0"/>
        <v>0</v>
      </c>
      <c r="F56" s="16" t="str">
        <f>IF(E56&gt;0,Instrucciones!E69," ")</f>
        <v xml:space="preserve"> </v>
      </c>
      <c r="G56" s="16"/>
      <c r="H56" s="16"/>
      <c r="I56" s="16"/>
      <c r="J56" s="16"/>
    </row>
    <row r="57" spans="1:10" hidden="1" x14ac:dyDescent="0.15">
      <c r="A57" s="16"/>
      <c r="B57" s="16"/>
      <c r="C57" s="16"/>
      <c r="D57" s="16"/>
      <c r="E57" s="24">
        <f t="shared" si="0"/>
        <v>0</v>
      </c>
      <c r="F57" s="16" t="str">
        <f>IF(E57&gt;0,Instrucciones!E70," ")</f>
        <v xml:space="preserve"> </v>
      </c>
      <c r="G57" s="16"/>
      <c r="H57" s="16"/>
      <c r="I57" s="16"/>
      <c r="J57" s="16"/>
    </row>
    <row r="58" spans="1:10" hidden="1" x14ac:dyDescent="0.15">
      <c r="A58" s="16"/>
      <c r="B58" s="16"/>
      <c r="C58" s="16"/>
      <c r="D58" s="16"/>
      <c r="E58" s="24">
        <f t="shared" si="0"/>
        <v>0</v>
      </c>
      <c r="F58" s="16" t="str">
        <f>IF(E58&gt;0,Instrucciones!E71," ")</f>
        <v xml:space="preserve"> </v>
      </c>
      <c r="G58" s="16"/>
      <c r="H58" s="16"/>
      <c r="I58" s="16"/>
      <c r="J58" s="16"/>
    </row>
    <row r="59" spans="1:10" hidden="1" x14ac:dyDescent="0.15">
      <c r="A59" s="16"/>
      <c r="B59" s="16"/>
      <c r="C59" s="16"/>
      <c r="D59" s="16"/>
      <c r="E59" s="24">
        <f t="shared" si="0"/>
        <v>0</v>
      </c>
      <c r="F59" s="16" t="str">
        <f>IF(E59&gt;0,Instrucciones!E72," ")</f>
        <v xml:space="preserve"> </v>
      </c>
      <c r="G59" s="16"/>
      <c r="H59" s="16"/>
      <c r="I59" s="16"/>
      <c r="J59" s="16"/>
    </row>
    <row r="60" spans="1:10" hidden="1" x14ac:dyDescent="0.15">
      <c r="A60" s="16"/>
      <c r="B60" s="16"/>
      <c r="C60" s="16"/>
      <c r="D60" s="16"/>
      <c r="E60" s="24">
        <f t="shared" si="0"/>
        <v>0</v>
      </c>
      <c r="F60" s="16" t="str">
        <f>IF(E60&gt;0,Instrucciones!E73," ")</f>
        <v xml:space="preserve"> </v>
      </c>
      <c r="G60" s="16"/>
      <c r="H60" s="16"/>
      <c r="I60" s="16"/>
      <c r="J60" s="16"/>
    </row>
    <row r="61" spans="1:10" hidden="1" x14ac:dyDescent="0.15">
      <c r="A61" s="16"/>
      <c r="B61" s="16"/>
      <c r="C61" s="16"/>
      <c r="D61" s="16"/>
      <c r="E61" s="24">
        <f t="shared" si="0"/>
        <v>0</v>
      </c>
      <c r="F61" s="16" t="str">
        <f>IF(E61&gt;0,Instrucciones!E74," ")</f>
        <v xml:space="preserve"> </v>
      </c>
      <c r="G61" s="16"/>
      <c r="H61" s="16"/>
      <c r="I61" s="16"/>
      <c r="J61" s="16"/>
    </row>
    <row r="62" spans="1:10" hidden="1" x14ac:dyDescent="0.15">
      <c r="A62" s="16"/>
      <c r="B62" s="16"/>
      <c r="C62" s="16"/>
      <c r="D62" s="16"/>
      <c r="E62" s="24">
        <f t="shared" si="0"/>
        <v>0</v>
      </c>
      <c r="F62" s="16" t="str">
        <f>IF(E62&gt;0,Instrucciones!E75," ")</f>
        <v xml:space="preserve"> </v>
      </c>
      <c r="G62" s="16"/>
      <c r="H62" s="16"/>
      <c r="I62" s="16"/>
      <c r="J62" s="16"/>
    </row>
    <row r="63" spans="1:10" hidden="1" x14ac:dyDescent="0.15">
      <c r="A63" s="16"/>
      <c r="B63" s="16"/>
      <c r="C63" s="16"/>
      <c r="D63" s="16"/>
      <c r="E63" s="24">
        <f t="shared" si="0"/>
        <v>0</v>
      </c>
      <c r="F63" s="16" t="str">
        <f>IF(E63&gt;0,Instrucciones!E76," ")</f>
        <v xml:space="preserve"> </v>
      </c>
      <c r="G63" s="16"/>
      <c r="H63" s="16"/>
      <c r="I63" s="16"/>
      <c r="J63" s="16"/>
    </row>
    <row r="64" spans="1:10" hidden="1" x14ac:dyDescent="0.15">
      <c r="A64" s="16"/>
      <c r="B64" s="16"/>
      <c r="C64" s="16"/>
      <c r="D64" s="16"/>
      <c r="E64" s="24">
        <f t="shared" si="0"/>
        <v>0</v>
      </c>
      <c r="F64" s="16" t="str">
        <f>IF(E64&gt;0,Instrucciones!E77," ")</f>
        <v xml:space="preserve"> </v>
      </c>
      <c r="G64" s="16"/>
      <c r="H64" s="16"/>
      <c r="I64" s="16"/>
      <c r="J64" s="16"/>
    </row>
    <row r="65" spans="1:10" hidden="1" x14ac:dyDescent="0.15">
      <c r="A65" s="16"/>
      <c r="B65" s="16"/>
      <c r="C65" s="16"/>
      <c r="D65" s="16"/>
      <c r="E65" s="24">
        <f t="shared" si="0"/>
        <v>0</v>
      </c>
      <c r="F65" s="16" t="str">
        <f>IF(E65&gt;0,Instrucciones!E78," ")</f>
        <v xml:space="preserve"> </v>
      </c>
      <c r="G65" s="16"/>
      <c r="H65" s="16"/>
      <c r="I65" s="16"/>
      <c r="J65" s="16"/>
    </row>
    <row r="66" spans="1:10" hidden="1" x14ac:dyDescent="0.15">
      <c r="A66" s="16"/>
      <c r="B66" s="16"/>
      <c r="C66" s="16"/>
      <c r="D66" s="16"/>
      <c r="E66" s="24">
        <f t="shared" si="0"/>
        <v>0</v>
      </c>
      <c r="F66" s="16" t="str">
        <f>IF(E66&gt;0,Instrucciones!E79," ")</f>
        <v xml:space="preserve"> </v>
      </c>
      <c r="G66" s="16"/>
      <c r="H66" s="16"/>
      <c r="I66" s="16"/>
      <c r="J66" s="16"/>
    </row>
    <row r="67" spans="1:10" hidden="1" x14ac:dyDescent="0.15">
      <c r="A67" s="16"/>
      <c r="B67" s="16"/>
      <c r="C67" s="16"/>
      <c r="D67" s="16"/>
      <c r="E67" s="24">
        <f t="shared" si="0"/>
        <v>0</v>
      </c>
      <c r="F67" s="16" t="str">
        <f>IF(E67&gt;0,Instrucciones!E80," ")</f>
        <v xml:space="preserve"> </v>
      </c>
      <c r="G67" s="16"/>
      <c r="H67" s="16"/>
      <c r="I67" s="16"/>
      <c r="J67" s="16"/>
    </row>
    <row r="68" spans="1:10" hidden="1" x14ac:dyDescent="0.15">
      <c r="A68" s="16"/>
      <c r="B68" s="16"/>
      <c r="C68" s="16"/>
      <c r="D68" s="16"/>
      <c r="E68" s="24">
        <f t="shared" si="0"/>
        <v>0</v>
      </c>
      <c r="F68" s="16" t="str">
        <f>IF(E68&gt;0,Instrucciones!E81," ")</f>
        <v xml:space="preserve"> </v>
      </c>
      <c r="G68" s="16"/>
      <c r="H68" s="16"/>
      <c r="I68" s="16"/>
      <c r="J68" s="16"/>
    </row>
    <row r="69" spans="1:10" hidden="1" x14ac:dyDescent="0.15">
      <c r="A69" s="16"/>
      <c r="B69" s="16"/>
      <c r="C69" s="16"/>
      <c r="D69" s="16"/>
      <c r="E69" s="24">
        <f t="shared" si="0"/>
        <v>0</v>
      </c>
      <c r="F69" s="16" t="str">
        <f>IF(E69&gt;0,Instrucciones!E82," ")</f>
        <v xml:space="preserve"> </v>
      </c>
      <c r="G69" s="16"/>
      <c r="H69" s="16"/>
      <c r="I69" s="16"/>
      <c r="J69" s="16"/>
    </row>
    <row r="70" spans="1:10" hidden="1" x14ac:dyDescent="0.15">
      <c r="A70" s="16"/>
      <c r="B70" s="16"/>
      <c r="C70" s="16"/>
      <c r="D70" s="16"/>
      <c r="E70" s="24">
        <f t="shared" si="0"/>
        <v>0</v>
      </c>
      <c r="F70" s="16" t="str">
        <f>IF(E70&gt;0,Instrucciones!E83," ")</f>
        <v xml:space="preserve"> </v>
      </c>
      <c r="G70" s="16"/>
      <c r="H70" s="16"/>
      <c r="I70" s="16"/>
      <c r="J70" s="16"/>
    </row>
    <row r="71" spans="1:10" hidden="1" x14ac:dyDescent="0.15">
      <c r="A71" s="16"/>
      <c r="B71" s="16"/>
      <c r="C71" s="16"/>
      <c r="D71" s="16"/>
      <c r="E71" s="24">
        <f t="shared" si="0"/>
        <v>0</v>
      </c>
      <c r="F71" s="16" t="str">
        <f>IF(E71&gt;0,Instrucciones!E84," ")</f>
        <v xml:space="preserve"> </v>
      </c>
      <c r="G71" s="16"/>
      <c r="H71" s="16"/>
      <c r="I71" s="16"/>
      <c r="J71" s="16"/>
    </row>
    <row r="72" spans="1:10" hidden="1" x14ac:dyDescent="0.15">
      <c r="A72" s="16"/>
      <c r="B72" s="16"/>
      <c r="C72" s="16"/>
      <c r="D72" s="16"/>
      <c r="E72" s="24">
        <f t="shared" si="0"/>
        <v>0</v>
      </c>
      <c r="F72" s="16" t="str">
        <f>IF(E72&gt;0,Instrucciones!E85," ")</f>
        <v xml:space="preserve"> </v>
      </c>
      <c r="G72" s="16"/>
      <c r="H72" s="16"/>
      <c r="I72" s="16"/>
      <c r="J72" s="16"/>
    </row>
    <row r="73" spans="1:10" hidden="1" x14ac:dyDescent="0.15">
      <c r="A73" s="16"/>
      <c r="B73" s="16"/>
      <c r="C73" s="16"/>
      <c r="D73" s="16"/>
      <c r="E73" s="24">
        <f t="shared" si="0"/>
        <v>0</v>
      </c>
      <c r="F73" s="16" t="str">
        <f>IF(E73&gt;0,Instrucciones!E86," ")</f>
        <v xml:space="preserve"> </v>
      </c>
      <c r="G73" s="16"/>
      <c r="H73" s="16"/>
      <c r="I73" s="16"/>
      <c r="J73" s="16"/>
    </row>
    <row r="74" spans="1:10" hidden="1" x14ac:dyDescent="0.15">
      <c r="A74" s="16"/>
      <c r="B74" s="16"/>
      <c r="C74" s="16"/>
      <c r="D74" s="16"/>
      <c r="E74" s="24">
        <f t="shared" si="0"/>
        <v>0</v>
      </c>
      <c r="F74" s="16" t="str">
        <f>IF(E74&gt;0,Instrucciones!E87," ")</f>
        <v xml:space="preserve"> </v>
      </c>
      <c r="G74" s="16"/>
      <c r="H74" s="16"/>
      <c r="I74" s="16"/>
      <c r="J74" s="16"/>
    </row>
    <row r="75" spans="1:10" hidden="1" x14ac:dyDescent="0.15">
      <c r="A75" s="16"/>
      <c r="B75" s="16"/>
      <c r="C75" s="16"/>
      <c r="D75" s="16"/>
      <c r="E75" s="24">
        <f t="shared" si="0"/>
        <v>0</v>
      </c>
      <c r="F75" s="16" t="str">
        <f>IF(E75&gt;0,Instrucciones!E88," ")</f>
        <v xml:space="preserve"> </v>
      </c>
      <c r="G75" s="16"/>
      <c r="H75" s="16"/>
      <c r="I75" s="16"/>
      <c r="J75" s="16"/>
    </row>
    <row r="76" spans="1:10" hidden="1" x14ac:dyDescent="0.15">
      <c r="A76" s="16"/>
      <c r="B76" s="16"/>
      <c r="C76" s="16"/>
      <c r="D76" s="16"/>
      <c r="E76" s="24">
        <f t="shared" si="0"/>
        <v>0</v>
      </c>
      <c r="F76" s="16" t="str">
        <f>IF(E76&gt;0,Instrucciones!E89," ")</f>
        <v xml:space="preserve"> </v>
      </c>
      <c r="G76" s="16"/>
      <c r="H76" s="16"/>
      <c r="I76" s="16"/>
      <c r="J76" s="16"/>
    </row>
    <row r="77" spans="1:10" hidden="1" x14ac:dyDescent="0.15">
      <c r="A77" s="16"/>
      <c r="B77" s="16"/>
      <c r="C77" s="16"/>
      <c r="D77" s="16"/>
      <c r="E77" s="24">
        <f t="shared" si="0"/>
        <v>0</v>
      </c>
      <c r="F77" s="16" t="str">
        <f>IF(E77&gt;0,Instrucciones!E90," ")</f>
        <v xml:space="preserve"> </v>
      </c>
      <c r="G77" s="16"/>
      <c r="H77" s="16"/>
      <c r="I77" s="16"/>
      <c r="J77" s="16"/>
    </row>
    <row r="78" spans="1:10" hidden="1" x14ac:dyDescent="0.15">
      <c r="A78" s="16"/>
      <c r="B78" s="16"/>
      <c r="C78" s="16"/>
      <c r="D78" s="16"/>
      <c r="E78" s="24">
        <f t="shared" si="0"/>
        <v>0</v>
      </c>
      <c r="F78" s="16" t="str">
        <f>IF(E78&gt;0,Instrucciones!E91," ")</f>
        <v xml:space="preserve"> </v>
      </c>
      <c r="G78" s="16"/>
      <c r="H78" s="16"/>
      <c r="I78" s="16"/>
      <c r="J78" s="16"/>
    </row>
    <row r="79" spans="1:10" hidden="1" x14ac:dyDescent="0.15">
      <c r="A79" s="16"/>
      <c r="B79" s="16"/>
      <c r="C79" s="16"/>
      <c r="D79" s="16"/>
      <c r="E79" s="24">
        <f t="shared" si="0"/>
        <v>0</v>
      </c>
      <c r="F79" s="16" t="str">
        <f>IF(E79&gt;0,Instrucciones!E92," ")</f>
        <v xml:space="preserve"> </v>
      </c>
      <c r="G79" s="16"/>
      <c r="H79" s="16"/>
      <c r="I79" s="16"/>
      <c r="J79" s="16"/>
    </row>
    <row r="80" spans="1:10" hidden="1" x14ac:dyDescent="0.15">
      <c r="A80" s="16"/>
      <c r="B80" s="16"/>
      <c r="C80" s="16"/>
      <c r="D80" s="16"/>
      <c r="E80" s="24">
        <f t="shared" si="0"/>
        <v>0</v>
      </c>
      <c r="F80" s="16" t="str">
        <f>IF(E80&gt;0,Instrucciones!E93," ")</f>
        <v xml:space="preserve"> </v>
      </c>
      <c r="G80" s="16"/>
      <c r="H80" s="16"/>
      <c r="I80" s="16"/>
      <c r="J80" s="16"/>
    </row>
    <row r="81" spans="1:10" hidden="1" x14ac:dyDescent="0.15">
      <c r="A81" s="16"/>
      <c r="B81" s="16"/>
      <c r="C81" s="16"/>
      <c r="D81" s="16"/>
      <c r="E81" s="24">
        <f t="shared" si="0"/>
        <v>0</v>
      </c>
      <c r="F81" s="16" t="str">
        <f>IF(E81&gt;0,Instrucciones!E94," ")</f>
        <v xml:space="preserve"> </v>
      </c>
      <c r="G81" s="16"/>
      <c r="H81" s="16"/>
      <c r="I81" s="16"/>
      <c r="J81" s="16"/>
    </row>
    <row r="82" spans="1:10" hidden="1" x14ac:dyDescent="0.15">
      <c r="A82" s="16"/>
      <c r="B82" s="16"/>
      <c r="C82" s="16"/>
      <c r="D82" s="16"/>
      <c r="E82" s="24">
        <f t="shared" si="0"/>
        <v>0</v>
      </c>
      <c r="F82" s="16" t="str">
        <f>IF(E82&gt;0,Instrucciones!E95," ")</f>
        <v xml:space="preserve"> </v>
      </c>
      <c r="G82" s="16"/>
      <c r="H82" s="16"/>
      <c r="I82" s="16"/>
      <c r="J82" s="16"/>
    </row>
    <row r="83" spans="1:10" hidden="1" x14ac:dyDescent="0.15">
      <c r="A83" s="16"/>
      <c r="B83" s="16"/>
      <c r="C83" s="16"/>
      <c r="D83" s="16"/>
      <c r="E83" s="24">
        <f t="shared" si="0"/>
        <v>0</v>
      </c>
      <c r="F83" s="16" t="str">
        <f>IF(E83&gt;0,Instrucciones!E96," ")</f>
        <v xml:space="preserve"> </v>
      </c>
      <c r="G83" s="16"/>
      <c r="H83" s="16"/>
      <c r="I83" s="16"/>
      <c r="J83" s="16"/>
    </row>
    <row r="84" spans="1:10" hidden="1" x14ac:dyDescent="0.15">
      <c r="A84" s="16"/>
      <c r="B84" s="16"/>
      <c r="C84" s="16"/>
      <c r="D84" s="16"/>
      <c r="E84" s="24">
        <f t="shared" si="0"/>
        <v>0</v>
      </c>
      <c r="F84" s="16" t="str">
        <f>IF(E84&gt;0,Instrucciones!E97," ")</f>
        <v xml:space="preserve"> </v>
      </c>
      <c r="G84" s="16"/>
      <c r="H84" s="16"/>
      <c r="I84" s="16"/>
      <c r="J84" s="16"/>
    </row>
    <row r="85" spans="1:10" hidden="1" x14ac:dyDescent="0.15">
      <c r="A85" s="16"/>
      <c r="B85" s="16"/>
      <c r="C85" s="16"/>
      <c r="D85" s="16"/>
      <c r="E85" s="24">
        <f t="shared" si="0"/>
        <v>0</v>
      </c>
      <c r="F85" s="16" t="str">
        <f>IF(E85&gt;0,Instrucciones!E98," ")</f>
        <v xml:space="preserve"> </v>
      </c>
      <c r="G85" s="16"/>
      <c r="H85" s="16"/>
      <c r="I85" s="16"/>
      <c r="J85" s="16"/>
    </row>
    <row r="86" spans="1:10" hidden="1" x14ac:dyDescent="0.15">
      <c r="A86" s="16"/>
      <c r="B86" s="16"/>
      <c r="C86" s="16"/>
      <c r="D86" s="16"/>
      <c r="E86" s="24">
        <f t="shared" si="0"/>
        <v>0</v>
      </c>
      <c r="F86" s="16" t="str">
        <f>IF(E86&gt;0,Instrucciones!E99," ")</f>
        <v xml:space="preserve"> </v>
      </c>
      <c r="G86" s="16"/>
      <c r="H86" s="16"/>
      <c r="I86" s="16"/>
      <c r="J86" s="16"/>
    </row>
    <row r="87" spans="1:10" hidden="1" x14ac:dyDescent="0.15">
      <c r="A87" s="16"/>
      <c r="B87" s="16"/>
      <c r="C87" s="16"/>
      <c r="D87" s="16"/>
      <c r="E87" s="24">
        <f t="shared" si="0"/>
        <v>0</v>
      </c>
      <c r="F87" s="16" t="str">
        <f>IF(E87&gt;0,Instrucciones!E100," ")</f>
        <v xml:space="preserve"> </v>
      </c>
      <c r="G87" s="16"/>
      <c r="H87" s="16"/>
      <c r="I87" s="16"/>
      <c r="J87" s="16"/>
    </row>
    <row r="88" spans="1:10" hidden="1" x14ac:dyDescent="0.15">
      <c r="A88" s="16"/>
      <c r="B88" s="16"/>
      <c r="C88" s="16"/>
      <c r="D88" s="16"/>
      <c r="E88" s="24">
        <f t="shared" si="0"/>
        <v>0</v>
      </c>
      <c r="F88" s="16" t="str">
        <f>IF(E88&gt;0,Instrucciones!E101," ")</f>
        <v xml:space="preserve"> </v>
      </c>
      <c r="G88" s="16"/>
      <c r="H88" s="16"/>
      <c r="I88" s="16"/>
      <c r="J88" s="16"/>
    </row>
    <row r="89" spans="1:10" hidden="1" x14ac:dyDescent="0.15">
      <c r="A89" s="16"/>
      <c r="B89" s="16"/>
      <c r="C89" s="16"/>
      <c r="D89" s="16"/>
      <c r="E89" s="24">
        <f t="shared" si="0"/>
        <v>0</v>
      </c>
      <c r="F89" s="16" t="str">
        <f>IF(E89&gt;0,Instrucciones!E102," ")</f>
        <v xml:space="preserve"> </v>
      </c>
      <c r="G89" s="16"/>
      <c r="H89" s="16"/>
      <c r="I89" s="16"/>
      <c r="J89" s="16"/>
    </row>
    <row r="90" spans="1:10" hidden="1" x14ac:dyDescent="0.15">
      <c r="A90" s="16"/>
      <c r="B90" s="16"/>
      <c r="C90" s="16"/>
      <c r="D90" s="16"/>
      <c r="E90" s="24">
        <f t="shared" si="0"/>
        <v>0</v>
      </c>
      <c r="F90" s="16" t="str">
        <f>IF(E90&gt;0,Instrucciones!E103," ")</f>
        <v xml:space="preserve"> </v>
      </c>
      <c r="G90" s="16"/>
      <c r="H90" s="16"/>
      <c r="I90" s="16"/>
      <c r="J90" s="16"/>
    </row>
    <row r="91" spans="1:10" hidden="1" x14ac:dyDescent="0.15">
      <c r="A91" s="16"/>
      <c r="B91" s="16"/>
      <c r="C91" s="16"/>
      <c r="D91" s="16"/>
      <c r="E91" s="24">
        <f t="shared" si="0"/>
        <v>0</v>
      </c>
      <c r="F91" s="16" t="str">
        <f>IF(E91&gt;0,Instrucciones!E104," ")</f>
        <v xml:space="preserve"> </v>
      </c>
      <c r="G91" s="16"/>
      <c r="H91" s="16"/>
      <c r="I91" s="16"/>
      <c r="J91" s="16"/>
    </row>
    <row r="92" spans="1:10" hidden="1" x14ac:dyDescent="0.15">
      <c r="A92" s="16"/>
      <c r="B92" s="16"/>
      <c r="C92" s="16"/>
      <c r="D92" s="16"/>
      <c r="E92" s="24">
        <f t="shared" si="0"/>
        <v>0</v>
      </c>
      <c r="F92" s="16" t="str">
        <f>IF(E92&gt;0,Instrucciones!E105," ")</f>
        <v xml:space="preserve"> </v>
      </c>
      <c r="G92" s="16"/>
      <c r="H92" s="16"/>
      <c r="I92" s="16"/>
      <c r="J92" s="16"/>
    </row>
    <row r="93" spans="1:10" hidden="1" x14ac:dyDescent="0.15">
      <c r="A93" s="16"/>
      <c r="B93" s="16"/>
      <c r="C93" s="16"/>
      <c r="D93" s="16"/>
      <c r="E93" s="24">
        <f t="shared" si="0"/>
        <v>0</v>
      </c>
      <c r="F93" s="16" t="str">
        <f>IF(E93&gt;0,Instrucciones!E106," ")</f>
        <v xml:space="preserve"> </v>
      </c>
      <c r="G93" s="16"/>
      <c r="H93" s="16"/>
      <c r="I93" s="16"/>
      <c r="J93" s="16"/>
    </row>
    <row r="94" spans="1:10" hidden="1" x14ac:dyDescent="0.15">
      <c r="A94" s="16"/>
      <c r="B94" s="16"/>
      <c r="C94" s="16"/>
      <c r="D94" s="16"/>
      <c r="E94" s="24">
        <f t="shared" si="0"/>
        <v>0</v>
      </c>
      <c r="F94" s="16" t="str">
        <f>IF(E94&gt;0,Instrucciones!E107," ")</f>
        <v xml:space="preserve"> </v>
      </c>
      <c r="G94" s="16"/>
      <c r="H94" s="16"/>
      <c r="I94" s="16"/>
      <c r="J94" s="16"/>
    </row>
    <row r="95" spans="1:10" hidden="1" x14ac:dyDescent="0.15">
      <c r="A95" s="16"/>
      <c r="B95" s="16"/>
      <c r="C95" s="16"/>
      <c r="D95" s="16"/>
      <c r="E95" s="24">
        <f t="shared" si="0"/>
        <v>0</v>
      </c>
      <c r="F95" s="16" t="str">
        <f>IF(E95&gt;0,Instrucciones!E108," ")</f>
        <v xml:space="preserve"> </v>
      </c>
      <c r="G95" s="16"/>
      <c r="H95" s="16"/>
      <c r="I95" s="16"/>
      <c r="J95" s="16"/>
    </row>
    <row r="96" spans="1:10" hidden="1" x14ac:dyDescent="0.15">
      <c r="A96" s="16"/>
      <c r="B96" s="16"/>
      <c r="C96" s="16"/>
      <c r="D96" s="16"/>
      <c r="E96" s="24">
        <f t="shared" si="0"/>
        <v>0</v>
      </c>
      <c r="F96" s="16" t="str">
        <f>IF(E96&gt;0,Instrucciones!E109," ")</f>
        <v xml:space="preserve"> </v>
      </c>
      <c r="G96" s="16"/>
      <c r="H96" s="16"/>
      <c r="I96" s="16"/>
      <c r="J96" s="16"/>
    </row>
    <row r="97" spans="1:10" hidden="1" x14ac:dyDescent="0.15">
      <c r="A97" s="16"/>
      <c r="B97" s="16"/>
      <c r="C97" s="16"/>
      <c r="D97" s="16"/>
      <c r="E97" s="24">
        <f t="shared" si="0"/>
        <v>0</v>
      </c>
      <c r="F97" s="16" t="str">
        <f>IF(E97&gt;0,Instrucciones!E110," ")</f>
        <v xml:space="preserve"> </v>
      </c>
      <c r="G97" s="16"/>
      <c r="H97" s="16"/>
      <c r="I97" s="16"/>
      <c r="J97" s="16"/>
    </row>
    <row r="98" spans="1:10" hidden="1" x14ac:dyDescent="0.15">
      <c r="A98" s="16"/>
      <c r="B98" s="16"/>
      <c r="C98" s="16"/>
      <c r="D98" s="16"/>
      <c r="E98" s="24">
        <f t="shared" si="0"/>
        <v>0</v>
      </c>
      <c r="F98" s="16" t="str">
        <f>IF(E98&gt;0,Instrucciones!E111," ")</f>
        <v xml:space="preserve"> </v>
      </c>
      <c r="G98" s="16"/>
      <c r="H98" s="16"/>
      <c r="I98" s="16"/>
      <c r="J98" s="16"/>
    </row>
    <row r="99" spans="1:10" hidden="1" x14ac:dyDescent="0.15">
      <c r="A99" s="16"/>
      <c r="B99" s="16"/>
      <c r="C99" s="16"/>
      <c r="D99" s="16"/>
      <c r="E99" s="24">
        <f t="shared" si="0"/>
        <v>0</v>
      </c>
      <c r="F99" s="16" t="str">
        <f>IF(E99&gt;0,Instrucciones!E112," ")</f>
        <v xml:space="preserve"> </v>
      </c>
      <c r="G99" s="16"/>
      <c r="H99" s="16"/>
      <c r="I99" s="16"/>
      <c r="J99" s="16"/>
    </row>
    <row r="100" spans="1:10" hidden="1" x14ac:dyDescent="0.15">
      <c r="A100" s="16"/>
      <c r="B100" s="16"/>
      <c r="C100" s="16"/>
      <c r="D100" s="16"/>
      <c r="E100" s="24">
        <f t="shared" si="0"/>
        <v>0</v>
      </c>
      <c r="F100" s="16" t="str">
        <f>IF(E100&gt;0,Instrucciones!E113," ")</f>
        <v xml:space="preserve"> </v>
      </c>
      <c r="G100" s="16"/>
      <c r="H100" s="16"/>
      <c r="I100" s="16"/>
      <c r="J100" s="16"/>
    </row>
    <row r="101" spans="1:10" hidden="1" x14ac:dyDescent="0.15">
      <c r="A101" s="16"/>
      <c r="B101" s="16"/>
      <c r="C101" s="16"/>
      <c r="D101" s="16"/>
      <c r="E101" s="24">
        <f t="shared" si="0"/>
        <v>0</v>
      </c>
      <c r="F101" s="16" t="str">
        <f>IF(E101&gt;0,Instrucciones!E114," ")</f>
        <v xml:space="preserve"> </v>
      </c>
      <c r="G101" s="16"/>
      <c r="H101" s="16"/>
      <c r="I101" s="16"/>
      <c r="J101" s="16"/>
    </row>
    <row r="102" spans="1:10" hidden="1" x14ac:dyDescent="0.15">
      <c r="A102" s="16"/>
      <c r="B102" s="16"/>
      <c r="C102" s="16"/>
      <c r="D102" s="16"/>
      <c r="E102" s="24">
        <f t="shared" si="0"/>
        <v>0</v>
      </c>
      <c r="F102" s="16" t="str">
        <f>IF(E102&gt;0,Instrucciones!E115," ")</f>
        <v xml:space="preserve"> </v>
      </c>
      <c r="G102" s="16"/>
      <c r="H102" s="16"/>
      <c r="I102" s="16"/>
      <c r="J102" s="16"/>
    </row>
    <row r="103" spans="1:10" hidden="1" x14ac:dyDescent="0.15">
      <c r="A103" s="16"/>
      <c r="B103" s="16"/>
      <c r="C103" s="16"/>
      <c r="D103" s="16"/>
      <c r="E103" s="24">
        <f t="shared" si="0"/>
        <v>0</v>
      </c>
      <c r="F103" s="16" t="str">
        <f>IF(E103&gt;0,Instrucciones!E116," ")</f>
        <v xml:space="preserve"> </v>
      </c>
      <c r="G103" s="16"/>
      <c r="H103" s="16"/>
      <c r="I103" s="16"/>
      <c r="J103" s="16"/>
    </row>
    <row r="104" spans="1:10" hidden="1" x14ac:dyDescent="0.15">
      <c r="A104" s="16"/>
      <c r="B104" s="16"/>
      <c r="C104" s="16"/>
      <c r="D104" s="16"/>
      <c r="E104" s="24">
        <f t="shared" si="0"/>
        <v>0</v>
      </c>
      <c r="F104" s="16" t="str">
        <f>IF(E104&gt;0,Instrucciones!E117," ")</f>
        <v xml:space="preserve"> </v>
      </c>
      <c r="G104" s="16"/>
      <c r="H104" s="16"/>
      <c r="I104" s="16"/>
      <c r="J104" s="16"/>
    </row>
    <row r="105" spans="1:10" hidden="1" x14ac:dyDescent="0.15">
      <c r="A105" s="16"/>
      <c r="B105" s="16"/>
      <c r="C105" s="16"/>
      <c r="D105" s="16"/>
      <c r="E105" s="24">
        <f t="shared" si="0"/>
        <v>0</v>
      </c>
      <c r="F105" s="16" t="str">
        <f>IF(E105&gt;0,Instrucciones!E118," ")</f>
        <v xml:space="preserve"> </v>
      </c>
      <c r="G105" s="16"/>
      <c r="H105" s="16"/>
      <c r="I105" s="16"/>
      <c r="J105" s="16"/>
    </row>
    <row r="106" spans="1:10" hidden="1" x14ac:dyDescent="0.15">
      <c r="A106" s="16"/>
      <c r="B106" s="16"/>
      <c r="C106" s="16"/>
      <c r="D106" s="16"/>
      <c r="E106" s="24">
        <f t="shared" si="0"/>
        <v>0</v>
      </c>
      <c r="F106" s="16" t="str">
        <f>IF(E106&gt;0,Instrucciones!E119," ")</f>
        <v xml:space="preserve"> </v>
      </c>
      <c r="G106" s="16"/>
      <c r="H106" s="16"/>
      <c r="I106" s="16"/>
      <c r="J106" s="16"/>
    </row>
    <row r="107" spans="1:10" hidden="1" x14ac:dyDescent="0.15">
      <c r="A107" s="16"/>
      <c r="B107" s="16"/>
      <c r="C107" s="16"/>
      <c r="D107" s="16"/>
      <c r="E107" s="24">
        <f t="shared" si="0"/>
        <v>0</v>
      </c>
      <c r="F107" s="16" t="str">
        <f>IF(E107&gt;0,Instrucciones!E120," ")</f>
        <v xml:space="preserve"> </v>
      </c>
      <c r="G107" s="16"/>
      <c r="H107" s="16"/>
      <c r="I107" s="16"/>
      <c r="J107" s="16"/>
    </row>
    <row r="108" spans="1:10" hidden="1" x14ac:dyDescent="0.15">
      <c r="A108" s="16"/>
      <c r="B108" s="16"/>
      <c r="C108" s="16"/>
      <c r="D108" s="16"/>
      <c r="E108" s="24">
        <f t="shared" si="0"/>
        <v>0</v>
      </c>
      <c r="F108" s="16" t="str">
        <f>IF(E108&gt;0,Instrucciones!E121," ")</f>
        <v xml:space="preserve"> </v>
      </c>
      <c r="G108" s="16"/>
      <c r="H108" s="16"/>
      <c r="I108" s="16"/>
      <c r="J108" s="16"/>
    </row>
    <row r="109" spans="1:10" hidden="1" x14ac:dyDescent="0.15">
      <c r="A109" s="16"/>
      <c r="B109" s="16"/>
      <c r="C109" s="16"/>
      <c r="D109" s="16"/>
      <c r="E109" s="24">
        <f t="shared" si="0"/>
        <v>0</v>
      </c>
      <c r="F109" s="16" t="str">
        <f>IF(E109&gt;0,Instrucciones!E122," ")</f>
        <v xml:space="preserve"> </v>
      </c>
      <c r="G109" s="16"/>
      <c r="H109" s="16"/>
      <c r="I109" s="16"/>
      <c r="J109" s="16"/>
    </row>
    <row r="110" spans="1:10" hidden="1" x14ac:dyDescent="0.15">
      <c r="A110" s="16"/>
      <c r="B110" s="16"/>
      <c r="C110" s="16"/>
      <c r="D110" s="16"/>
      <c r="E110" s="24">
        <f t="shared" si="0"/>
        <v>0</v>
      </c>
      <c r="F110" s="16" t="str">
        <f>IF(E110&gt;0,Instrucciones!E123," ")</f>
        <v xml:space="preserve"> </v>
      </c>
      <c r="G110" s="16"/>
      <c r="H110" s="16"/>
      <c r="I110" s="16"/>
      <c r="J110" s="16"/>
    </row>
    <row r="111" spans="1:10" hidden="1" x14ac:dyDescent="0.15">
      <c r="A111" s="16"/>
      <c r="B111" s="16"/>
      <c r="C111" s="16"/>
      <c r="D111" s="16"/>
      <c r="E111" s="24">
        <f t="shared" si="0"/>
        <v>0</v>
      </c>
      <c r="F111" s="16" t="str">
        <f>IF(E111&gt;0,Instrucciones!E124," ")</f>
        <v xml:space="preserve"> </v>
      </c>
      <c r="G111" s="16"/>
      <c r="H111" s="16"/>
      <c r="I111" s="16"/>
      <c r="J111" s="16"/>
    </row>
    <row r="112" spans="1:10" hidden="1" x14ac:dyDescent="0.15">
      <c r="A112" s="16"/>
      <c r="B112" s="16"/>
      <c r="C112" s="16"/>
      <c r="D112" s="16"/>
      <c r="E112" s="24">
        <f t="shared" si="0"/>
        <v>0</v>
      </c>
      <c r="F112" s="16" t="str">
        <f>IF(E112&gt;0,Instrucciones!E125," ")</f>
        <v xml:space="preserve"> </v>
      </c>
      <c r="G112" s="16"/>
      <c r="H112" s="16"/>
      <c r="I112" s="16"/>
      <c r="J112" s="16"/>
    </row>
    <row r="113" spans="1:10" hidden="1" x14ac:dyDescent="0.15">
      <c r="A113" s="16"/>
      <c r="B113" s="16"/>
      <c r="C113" s="16"/>
      <c r="D113" s="16"/>
      <c r="E113" s="24">
        <f t="shared" si="0"/>
        <v>0</v>
      </c>
      <c r="F113" s="16" t="str">
        <f>IF(E113&gt;0,Instrucciones!E126," ")</f>
        <v xml:space="preserve"> </v>
      </c>
      <c r="G113" s="16"/>
      <c r="H113" s="16"/>
      <c r="I113" s="16"/>
      <c r="J113" s="16"/>
    </row>
    <row r="114" spans="1:10" hidden="1" x14ac:dyDescent="0.15">
      <c r="A114" s="16"/>
      <c r="B114" s="16"/>
      <c r="C114" s="16"/>
      <c r="D114" s="16"/>
      <c r="E114" s="24">
        <f t="shared" si="0"/>
        <v>0</v>
      </c>
      <c r="F114" s="16" t="str">
        <f>IF(E114&gt;0,Instrucciones!E127," ")</f>
        <v xml:space="preserve"> </v>
      </c>
      <c r="G114" s="16"/>
      <c r="H114" s="16"/>
      <c r="I114" s="16"/>
      <c r="J114" s="16"/>
    </row>
    <row r="115" spans="1:10" hidden="1" x14ac:dyDescent="0.15">
      <c r="A115" s="16"/>
      <c r="B115" s="16"/>
      <c r="C115" s="16"/>
      <c r="D115" s="16"/>
      <c r="E115" s="24">
        <f t="shared" si="0"/>
        <v>0</v>
      </c>
      <c r="F115" s="16" t="str">
        <f>IF(E115&gt;0,Instrucciones!E128," ")</f>
        <v xml:space="preserve"> </v>
      </c>
      <c r="G115" s="16"/>
      <c r="H115" s="16"/>
      <c r="I115" s="16"/>
      <c r="J115" s="16"/>
    </row>
    <row r="116" spans="1:10" hidden="1" x14ac:dyDescent="0.15">
      <c r="A116" s="16"/>
      <c r="B116" s="16"/>
      <c r="C116" s="16"/>
      <c r="D116" s="16"/>
      <c r="E116" s="24">
        <f t="shared" si="0"/>
        <v>0</v>
      </c>
      <c r="F116" s="16" t="str">
        <f>IF(E116&gt;0,Instrucciones!E129," ")</f>
        <v xml:space="preserve"> </v>
      </c>
      <c r="G116" s="16"/>
      <c r="H116" s="16"/>
      <c r="I116" s="16"/>
      <c r="J116" s="16"/>
    </row>
    <row r="117" spans="1:10" hidden="1" x14ac:dyDescent="0.15">
      <c r="A117" s="16"/>
      <c r="B117" s="16"/>
      <c r="C117" s="16"/>
      <c r="D117" s="16"/>
      <c r="E117" s="24">
        <f t="shared" si="0"/>
        <v>0</v>
      </c>
      <c r="F117" s="16" t="str">
        <f>IF(E117&gt;0,Instrucciones!E130," ")</f>
        <v xml:space="preserve"> </v>
      </c>
      <c r="G117" s="16"/>
      <c r="H117" s="16"/>
      <c r="I117" s="16"/>
      <c r="J117" s="16"/>
    </row>
    <row r="118" spans="1:10" hidden="1" x14ac:dyDescent="0.15">
      <c r="A118" s="16"/>
      <c r="B118" s="16"/>
      <c r="C118" s="16"/>
      <c r="D118" s="16"/>
      <c r="E118" s="24">
        <f t="shared" si="0"/>
        <v>0</v>
      </c>
      <c r="F118" s="16" t="str">
        <f>IF(E118&gt;0,Instrucciones!E131," ")</f>
        <v xml:space="preserve"> </v>
      </c>
      <c r="G118" s="16"/>
      <c r="H118" s="16"/>
      <c r="I118" s="16"/>
      <c r="J118" s="16"/>
    </row>
    <row r="119" spans="1:10" hidden="1" x14ac:dyDescent="0.15">
      <c r="A119" s="16"/>
      <c r="B119" s="16"/>
      <c r="C119" s="16"/>
      <c r="D119" s="16"/>
      <c r="E119" s="24">
        <f t="shared" si="0"/>
        <v>0</v>
      </c>
      <c r="F119" s="16" t="str">
        <f>IF(E119&gt;0,Instrucciones!E132," ")</f>
        <v xml:space="preserve"> </v>
      </c>
      <c r="G119" s="16"/>
      <c r="H119" s="16"/>
      <c r="I119" s="16"/>
      <c r="J119" s="16"/>
    </row>
    <row r="120" spans="1:10" hidden="1" x14ac:dyDescent="0.15">
      <c r="A120" s="16"/>
      <c r="B120" s="16"/>
      <c r="C120" s="16"/>
      <c r="D120" s="16"/>
      <c r="E120" s="24">
        <f t="shared" si="0"/>
        <v>0</v>
      </c>
      <c r="F120" s="16" t="str">
        <f>IF(E120&gt;0,Instrucciones!E133," ")</f>
        <v xml:space="preserve"> </v>
      </c>
      <c r="G120" s="16"/>
      <c r="H120" s="16"/>
      <c r="I120" s="16"/>
      <c r="J120" s="16"/>
    </row>
    <row r="121" spans="1:10" hidden="1" x14ac:dyDescent="0.15">
      <c r="A121" s="16"/>
      <c r="B121" s="16"/>
      <c r="C121" s="16"/>
      <c r="D121" s="16"/>
      <c r="E121" s="24">
        <f t="shared" si="0"/>
        <v>0</v>
      </c>
      <c r="F121" s="16" t="str">
        <f>IF(E121&gt;0,Instrucciones!E134," ")</f>
        <v xml:space="preserve"> </v>
      </c>
      <c r="G121" s="16"/>
      <c r="H121" s="16"/>
      <c r="I121" s="16"/>
      <c r="J121" s="16"/>
    </row>
    <row r="122" spans="1:10" hidden="1" x14ac:dyDescent="0.15">
      <c r="A122" s="16"/>
      <c r="B122" s="16"/>
      <c r="C122" s="16"/>
      <c r="D122" s="16"/>
      <c r="E122" s="24">
        <f t="shared" si="0"/>
        <v>0</v>
      </c>
      <c r="F122" s="192" t="str">
        <f>IF(E122&gt;0,Instrucciones!E135," ")</f>
        <v xml:space="preserve"> </v>
      </c>
      <c r="G122" s="16"/>
      <c r="H122" s="16"/>
      <c r="I122" s="16"/>
      <c r="J122" s="16"/>
    </row>
    <row r="123" spans="1:10" hidden="1" x14ac:dyDescent="0.15">
      <c r="A123" s="16"/>
      <c r="B123" s="16"/>
      <c r="C123" s="16"/>
      <c r="D123" s="16"/>
      <c r="E123" s="24">
        <f t="shared" si="0"/>
        <v>0</v>
      </c>
      <c r="F123" s="192" t="str">
        <f>IF(E123&gt;0,Instrucciones!E136," ")</f>
        <v xml:space="preserve"> </v>
      </c>
      <c r="G123" s="16"/>
      <c r="H123" s="16"/>
      <c r="I123" s="16"/>
      <c r="J123" s="16"/>
    </row>
    <row r="124" spans="1:10" hidden="1" x14ac:dyDescent="0.15">
      <c r="A124" s="16"/>
      <c r="B124" s="16"/>
      <c r="C124" s="16"/>
      <c r="D124" s="16"/>
      <c r="E124" s="24">
        <f t="shared" si="0"/>
        <v>0</v>
      </c>
      <c r="F124" s="192" t="str">
        <f>IF(E124&gt;0,Instrucciones!E137," ")</f>
        <v xml:space="preserve"> </v>
      </c>
      <c r="G124" s="16"/>
      <c r="H124" s="16"/>
      <c r="I124" s="16"/>
      <c r="J124" s="16"/>
    </row>
    <row r="125" spans="1:10" hidden="1" x14ac:dyDescent="0.15">
      <c r="A125" s="16"/>
      <c r="B125" s="16"/>
      <c r="C125" s="16"/>
      <c r="D125" s="16"/>
      <c r="E125" s="24">
        <f t="shared" si="0"/>
        <v>0</v>
      </c>
      <c r="F125" s="192" t="str">
        <f>IF(E125&gt;0,Instrucciones!E138," ")</f>
        <v xml:space="preserve"> </v>
      </c>
      <c r="G125" s="16"/>
      <c r="H125" s="16"/>
      <c r="I125" s="16"/>
      <c r="J125" s="16"/>
    </row>
    <row r="126" spans="1:10" hidden="1" x14ac:dyDescent="0.15">
      <c r="A126" s="16"/>
      <c r="B126" s="16"/>
      <c r="C126" s="16"/>
      <c r="D126" s="16"/>
      <c r="E126" s="24">
        <f t="shared" si="0"/>
        <v>0</v>
      </c>
      <c r="F126" s="192" t="str">
        <f>IF(E126&gt;0,Instrucciones!E139," ")</f>
        <v xml:space="preserve"> </v>
      </c>
      <c r="G126" s="16"/>
      <c r="H126" s="16"/>
      <c r="I126" s="16"/>
      <c r="J126" s="16"/>
    </row>
    <row r="127" spans="1:10" hidden="1" x14ac:dyDescent="0.15">
      <c r="A127" s="16"/>
      <c r="B127" s="16"/>
      <c r="C127" s="16"/>
      <c r="D127" s="16"/>
      <c r="E127" s="24">
        <f t="shared" si="0"/>
        <v>0</v>
      </c>
      <c r="F127" s="192" t="str">
        <f>IF(E127&gt;0,Instrucciones!E140," ")</f>
        <v xml:space="preserve"> </v>
      </c>
      <c r="G127" s="16"/>
      <c r="H127" s="16"/>
      <c r="I127" s="16"/>
      <c r="J127" s="16"/>
    </row>
    <row r="128" spans="1:10" hidden="1" x14ac:dyDescent="0.15">
      <c r="A128" s="16"/>
      <c r="B128" s="16"/>
      <c r="C128" s="16"/>
      <c r="D128" s="16"/>
      <c r="E128" s="24">
        <f t="shared" si="0"/>
        <v>0</v>
      </c>
      <c r="F128" s="192" t="str">
        <f>IF(E128&gt;0,Instrucciones!E141," ")</f>
        <v xml:space="preserve"> </v>
      </c>
      <c r="G128" s="16"/>
      <c r="H128" s="16"/>
      <c r="I128" s="16"/>
      <c r="J128" s="16"/>
    </row>
    <row r="129" spans="1:10" hidden="1" x14ac:dyDescent="0.15">
      <c r="A129" s="16"/>
      <c r="B129" s="16"/>
      <c r="C129" s="16"/>
      <c r="D129" s="16"/>
      <c r="E129" s="24">
        <f t="shared" si="0"/>
        <v>0</v>
      </c>
      <c r="F129" s="192" t="str">
        <f>IF(E129&gt;0,Instrucciones!E142," ")</f>
        <v xml:space="preserve"> </v>
      </c>
      <c r="G129" s="16"/>
      <c r="H129" s="16"/>
      <c r="I129" s="16"/>
      <c r="J129" s="16"/>
    </row>
    <row r="130" spans="1:10" hidden="1" x14ac:dyDescent="0.15">
      <c r="A130" s="16"/>
      <c r="B130" s="16"/>
      <c r="C130" s="16"/>
      <c r="D130" s="16"/>
      <c r="E130" s="24">
        <f t="shared" si="0"/>
        <v>0</v>
      </c>
      <c r="F130" s="192" t="str">
        <f>IF(E130&gt;0,Instrucciones!E143," ")</f>
        <v xml:space="preserve"> </v>
      </c>
      <c r="G130" s="16"/>
      <c r="H130" s="16"/>
      <c r="I130" s="16"/>
      <c r="J130" s="16"/>
    </row>
    <row r="131" spans="1:10" hidden="1" x14ac:dyDescent="0.15">
      <c r="A131" s="16"/>
      <c r="B131" s="16"/>
      <c r="C131" s="16"/>
      <c r="D131" s="16"/>
      <c r="E131" s="24">
        <f t="shared" si="0"/>
        <v>0</v>
      </c>
      <c r="F131" s="192" t="str">
        <f>IF(E131&gt;0,Instrucciones!E144," ")</f>
        <v xml:space="preserve"> </v>
      </c>
      <c r="G131" s="16"/>
      <c r="H131" s="16"/>
      <c r="I131" s="16"/>
      <c r="J131" s="16"/>
    </row>
    <row r="132" spans="1:10" hidden="1" x14ac:dyDescent="0.15">
      <c r="A132" s="16"/>
      <c r="B132" s="16"/>
      <c r="C132" s="16"/>
      <c r="D132" s="16"/>
      <c r="E132" s="24">
        <f t="shared" si="0"/>
        <v>0</v>
      </c>
      <c r="F132" s="192" t="str">
        <f>IF(E132&gt;0,Instrucciones!E145," ")</f>
        <v xml:space="preserve"> </v>
      </c>
      <c r="G132" s="16"/>
      <c r="H132" s="16"/>
      <c r="I132" s="16"/>
      <c r="J132" s="16"/>
    </row>
    <row r="133" spans="1:10" hidden="1" x14ac:dyDescent="0.15">
      <c r="A133" s="16"/>
      <c r="B133" s="16"/>
      <c r="C133" s="16"/>
      <c r="D133" s="16"/>
      <c r="E133" s="24">
        <f t="shared" si="0"/>
        <v>0</v>
      </c>
      <c r="F133" s="16" t="str">
        <f>IF(E133&gt;0,Instrucciones!E146," ")</f>
        <v xml:space="preserve"> </v>
      </c>
      <c r="G133" s="16"/>
      <c r="H133" s="16"/>
      <c r="I133" s="16"/>
      <c r="J133" s="16"/>
    </row>
    <row r="134" spans="1:10" hidden="1" x14ac:dyDescent="0.15">
      <c r="A134" s="16"/>
      <c r="B134" s="16"/>
      <c r="C134" s="16"/>
      <c r="D134" s="16"/>
      <c r="E134" s="24">
        <f t="shared" si="0"/>
        <v>0</v>
      </c>
      <c r="F134" s="16" t="str">
        <f>IF(E134&gt;0,Instrucciones!E147," ")</f>
        <v xml:space="preserve"> </v>
      </c>
      <c r="G134" s="16"/>
      <c r="H134" s="16"/>
      <c r="I134" s="16"/>
      <c r="J134" s="16"/>
    </row>
    <row r="135" spans="1:10" hidden="1" x14ac:dyDescent="0.15">
      <c r="A135" s="16"/>
      <c r="B135" s="16"/>
      <c r="C135" s="16"/>
      <c r="D135" s="16"/>
      <c r="E135" s="24">
        <f t="shared" si="0"/>
        <v>0</v>
      </c>
      <c r="F135" s="16" t="str">
        <f>IF(E135&gt;0,Instrucciones!E148," ")</f>
        <v xml:space="preserve"> </v>
      </c>
      <c r="G135" s="16"/>
      <c r="H135" s="16"/>
      <c r="I135" s="16"/>
      <c r="J135" s="16"/>
    </row>
    <row r="136" spans="1:10" hidden="1" x14ac:dyDescent="0.15">
      <c r="A136" s="16"/>
      <c r="B136" s="16"/>
      <c r="C136" s="16"/>
      <c r="D136" s="16"/>
      <c r="E136" s="24">
        <f t="shared" si="0"/>
        <v>0</v>
      </c>
      <c r="F136" s="16" t="str">
        <f>IF(E136&gt;0,Instrucciones!E149," ")</f>
        <v xml:space="preserve"> </v>
      </c>
      <c r="G136" s="16"/>
      <c r="H136" s="16"/>
      <c r="I136" s="16"/>
      <c r="J136" s="16"/>
    </row>
    <row r="137" spans="1:10" hidden="1" x14ac:dyDescent="0.15">
      <c r="A137" s="16"/>
      <c r="B137" s="16"/>
      <c r="C137" s="16"/>
      <c r="D137" s="16"/>
      <c r="E137" s="24">
        <f t="shared" si="0"/>
        <v>0</v>
      </c>
      <c r="F137" s="16" t="str">
        <f>IF(E137&gt;0,Instrucciones!E150," ")</f>
        <v xml:space="preserve"> </v>
      </c>
      <c r="G137" s="16"/>
      <c r="H137" s="16"/>
      <c r="I137" s="16"/>
      <c r="J137" s="16"/>
    </row>
    <row r="138" spans="1:10" hidden="1" x14ac:dyDescent="0.15">
      <c r="A138" s="16"/>
      <c r="B138" s="16"/>
      <c r="C138" s="16"/>
      <c r="D138" s="16"/>
      <c r="E138" s="24">
        <f t="shared" si="0"/>
        <v>0</v>
      </c>
      <c r="F138" s="16" t="str">
        <f>IF(E138&gt;0,Instrucciones!E151," ")</f>
        <v xml:space="preserve"> </v>
      </c>
      <c r="G138" s="16"/>
      <c r="H138" s="16"/>
      <c r="I138" s="16"/>
      <c r="J138" s="16"/>
    </row>
    <row r="139" spans="1:10" hidden="1" x14ac:dyDescent="0.15">
      <c r="A139" s="16"/>
      <c r="B139" s="16"/>
      <c r="C139" s="16"/>
      <c r="D139" s="16"/>
      <c r="E139" s="24">
        <f t="shared" si="0"/>
        <v>0</v>
      </c>
      <c r="F139" s="16" t="str">
        <f>IF(E139&gt;0,Instrucciones!E152," ")</f>
        <v xml:space="preserve"> </v>
      </c>
      <c r="G139" s="16"/>
      <c r="H139" s="16"/>
      <c r="I139" s="16"/>
      <c r="J139" s="16"/>
    </row>
    <row r="140" spans="1:10" hidden="1" x14ac:dyDescent="0.15">
      <c r="A140" s="16"/>
      <c r="B140" s="16"/>
      <c r="C140" s="16"/>
      <c r="D140" s="16"/>
      <c r="E140" s="24">
        <f t="shared" si="0"/>
        <v>0</v>
      </c>
      <c r="F140" s="16" t="str">
        <f>IF(E140&gt;0,Instrucciones!E153," ")</f>
        <v xml:space="preserve"> </v>
      </c>
      <c r="G140" s="16"/>
      <c r="H140" s="16"/>
      <c r="I140" s="16"/>
      <c r="J140" s="16"/>
    </row>
    <row r="141" spans="1:10" hidden="1" x14ac:dyDescent="0.15">
      <c r="A141" s="16"/>
      <c r="B141" s="16"/>
      <c r="C141" s="16"/>
      <c r="D141" s="16"/>
      <c r="E141" s="24">
        <f t="shared" si="0"/>
        <v>0</v>
      </c>
      <c r="F141" s="16" t="str">
        <f>IF(E141&gt;0,Instrucciones!E154," ")</f>
        <v xml:space="preserve"> </v>
      </c>
      <c r="G141" s="16"/>
      <c r="H141" s="16"/>
      <c r="I141" s="16"/>
      <c r="J141" s="16"/>
    </row>
    <row r="142" spans="1:10" hidden="1" x14ac:dyDescent="0.15">
      <c r="A142" s="16"/>
      <c r="B142" s="16"/>
      <c r="C142" s="16"/>
      <c r="D142" s="16"/>
      <c r="E142" s="24">
        <f t="shared" si="0"/>
        <v>0</v>
      </c>
      <c r="F142" s="16" t="str">
        <f>IF(E142&gt;0,Instrucciones!E155," ")</f>
        <v xml:space="preserve"> </v>
      </c>
      <c r="G142" s="16"/>
      <c r="H142" s="16"/>
      <c r="I142" s="16"/>
      <c r="J142" s="16"/>
    </row>
    <row r="143" spans="1:10" hidden="1" x14ac:dyDescent="0.15">
      <c r="A143" s="16"/>
      <c r="B143" s="16"/>
      <c r="C143" s="16"/>
      <c r="D143" s="16"/>
      <c r="E143" s="24">
        <f t="shared" si="0"/>
        <v>0</v>
      </c>
      <c r="F143" s="16" t="str">
        <f>IF(E143&gt;0,Instrucciones!E156," ")</f>
        <v xml:space="preserve"> </v>
      </c>
      <c r="G143" s="16"/>
      <c r="H143" s="16"/>
      <c r="I143" s="16"/>
      <c r="J143" s="16"/>
    </row>
    <row r="144" spans="1:10" hidden="1" x14ac:dyDescent="0.15">
      <c r="A144" s="16"/>
      <c r="B144" s="16"/>
      <c r="C144" s="16"/>
      <c r="D144" s="16"/>
      <c r="E144" s="24">
        <f t="shared" si="0"/>
        <v>0</v>
      </c>
      <c r="F144" s="16" t="str">
        <f>IF(E144&gt;0,Instrucciones!E157," ")</f>
        <v xml:space="preserve"> </v>
      </c>
      <c r="G144" s="16"/>
      <c r="H144" s="16"/>
      <c r="I144" s="16"/>
      <c r="J144" s="16"/>
    </row>
    <row r="145" spans="1:10" hidden="1" x14ac:dyDescent="0.15">
      <c r="A145" s="16"/>
      <c r="B145" s="16"/>
      <c r="C145" s="16"/>
      <c r="D145" s="16"/>
      <c r="E145" s="24">
        <f t="shared" si="0"/>
        <v>0</v>
      </c>
      <c r="F145" s="16" t="str">
        <f>IF(E145&gt;0,Instrucciones!E158," ")</f>
        <v xml:space="preserve"> </v>
      </c>
      <c r="G145" s="16"/>
      <c r="H145" s="16"/>
      <c r="I145" s="16"/>
      <c r="J145" s="16"/>
    </row>
    <row r="146" spans="1:10" hidden="1" x14ac:dyDescent="0.15">
      <c r="A146" s="16"/>
      <c r="B146" s="16"/>
      <c r="C146" s="16"/>
      <c r="D146" s="16"/>
      <c r="E146" s="24">
        <f t="shared" si="0"/>
        <v>0</v>
      </c>
      <c r="F146" s="16" t="str">
        <f>IF(E146&gt;0,Instrucciones!E159," ")</f>
        <v xml:space="preserve"> </v>
      </c>
      <c r="G146" s="16"/>
      <c r="H146" s="16"/>
      <c r="I146" s="16"/>
      <c r="J146" s="16"/>
    </row>
    <row r="147" spans="1:10" hidden="1" x14ac:dyDescent="0.15">
      <c r="A147" s="16"/>
      <c r="B147" s="16"/>
      <c r="C147" s="16"/>
      <c r="D147" s="16"/>
      <c r="E147" s="24">
        <f t="shared" si="0"/>
        <v>0</v>
      </c>
      <c r="F147" s="16" t="str">
        <f>IF(E147&gt;0,Instrucciones!E160," ")</f>
        <v xml:space="preserve"> </v>
      </c>
      <c r="G147" s="16"/>
      <c r="H147" s="16"/>
      <c r="I147" s="16"/>
      <c r="J147" s="16"/>
    </row>
    <row r="148" spans="1:10" hidden="1" x14ac:dyDescent="0.15">
      <c r="A148" s="16"/>
      <c r="B148" s="16"/>
      <c r="C148" s="16"/>
      <c r="D148" s="16"/>
      <c r="E148" s="24">
        <f t="shared" si="0"/>
        <v>0</v>
      </c>
      <c r="F148" s="16" t="str">
        <f>IF(E148&gt;0,Instrucciones!E161," ")</f>
        <v xml:space="preserve"> </v>
      </c>
      <c r="G148" s="16"/>
      <c r="H148" s="16"/>
      <c r="I148" s="16"/>
      <c r="J148" s="16"/>
    </row>
    <row r="149" spans="1:10" hidden="1" x14ac:dyDescent="0.15">
      <c r="A149" s="16"/>
      <c r="B149" s="16"/>
      <c r="C149" s="16"/>
      <c r="D149" s="16"/>
      <c r="E149" s="24">
        <f t="shared" si="0"/>
        <v>0</v>
      </c>
      <c r="F149" s="16" t="str">
        <f>IF(E149&gt;0,Instrucciones!E162," ")</f>
        <v xml:space="preserve"> </v>
      </c>
      <c r="G149" s="16"/>
      <c r="H149" s="16"/>
      <c r="I149" s="16"/>
      <c r="J149" s="16"/>
    </row>
    <row r="150" spans="1:10" hidden="1" x14ac:dyDescent="0.15">
      <c r="A150" s="16"/>
      <c r="B150" s="16"/>
      <c r="C150" s="16"/>
      <c r="D150" s="16"/>
      <c r="E150" s="24">
        <f t="shared" si="0"/>
        <v>0</v>
      </c>
      <c r="F150" s="16" t="str">
        <f>IF(E150&gt;0,Instrucciones!E163," ")</f>
        <v xml:space="preserve"> </v>
      </c>
      <c r="G150" s="16"/>
      <c r="H150" s="16"/>
      <c r="I150" s="16"/>
      <c r="J150" s="16"/>
    </row>
    <row r="151" spans="1:10" hidden="1" x14ac:dyDescent="0.15">
      <c r="A151" s="16"/>
      <c r="B151" s="16"/>
      <c r="C151" s="16"/>
      <c r="D151" s="16"/>
      <c r="E151" s="24">
        <f t="shared" si="0"/>
        <v>0</v>
      </c>
      <c r="F151" s="16" t="str">
        <f>IF(E151&gt;0,Instrucciones!E164," ")</f>
        <v xml:space="preserve"> </v>
      </c>
      <c r="G151" s="16"/>
      <c r="H151" s="16"/>
      <c r="I151" s="16"/>
      <c r="J151" s="16"/>
    </row>
    <row r="152" spans="1:10" hidden="1" x14ac:dyDescent="0.15">
      <c r="A152" s="16"/>
      <c r="B152" s="16"/>
      <c r="C152" s="16"/>
      <c r="D152" s="16"/>
      <c r="E152" s="24">
        <f t="shared" si="0"/>
        <v>0</v>
      </c>
      <c r="F152" s="16" t="str">
        <f>IF(E152&gt;0,Instrucciones!E165," ")</f>
        <v xml:space="preserve"> </v>
      </c>
      <c r="G152" s="16"/>
      <c r="H152" s="16"/>
      <c r="I152" s="16"/>
      <c r="J152" s="16"/>
    </row>
    <row r="153" spans="1:10" hidden="1" x14ac:dyDescent="0.15">
      <c r="A153" s="16"/>
      <c r="B153" s="16"/>
      <c r="C153" s="16"/>
      <c r="D153" s="16"/>
      <c r="E153" s="24">
        <f t="shared" si="0"/>
        <v>0</v>
      </c>
      <c r="F153" s="16" t="str">
        <f>IF(E153&gt;0,Instrucciones!E166," ")</f>
        <v xml:space="preserve"> </v>
      </c>
      <c r="G153" s="16"/>
      <c r="H153" s="16"/>
      <c r="I153" s="16"/>
      <c r="J153" s="16"/>
    </row>
    <row r="154" spans="1:10" hidden="1" x14ac:dyDescent="0.15">
      <c r="A154" s="16"/>
      <c r="B154" s="16"/>
      <c r="C154" s="16"/>
      <c r="D154" s="16"/>
      <c r="E154" s="24">
        <f t="shared" si="0"/>
        <v>0</v>
      </c>
      <c r="F154" s="16" t="str">
        <f>IF(E154&gt;0,Instrucciones!E167," ")</f>
        <v xml:space="preserve"> </v>
      </c>
      <c r="G154" s="16"/>
      <c r="H154" s="16"/>
      <c r="I154" s="16"/>
      <c r="J154" s="16"/>
    </row>
    <row r="155" spans="1:10" hidden="1" x14ac:dyDescent="0.15">
      <c r="A155" s="16"/>
      <c r="B155" s="16"/>
      <c r="C155" s="16"/>
      <c r="D155" s="16"/>
      <c r="E155" s="24">
        <f t="shared" si="0"/>
        <v>0</v>
      </c>
      <c r="F155" s="16" t="str">
        <f>IF(E155&gt;0,Instrucciones!E168," ")</f>
        <v xml:space="preserve"> </v>
      </c>
      <c r="G155" s="16"/>
      <c r="H155" s="16"/>
      <c r="I155" s="16"/>
      <c r="J155" s="16"/>
    </row>
    <row r="156" spans="1:10" hidden="1" x14ac:dyDescent="0.15">
      <c r="A156" s="16"/>
      <c r="B156" s="16"/>
      <c r="C156" s="16"/>
      <c r="D156" s="16"/>
      <c r="E156" s="24">
        <f t="shared" si="0"/>
        <v>0</v>
      </c>
      <c r="F156" s="16" t="str">
        <f>IF(E156&gt;0,Instrucciones!E169," ")</f>
        <v xml:space="preserve"> </v>
      </c>
      <c r="G156" s="16"/>
      <c r="H156" s="16"/>
      <c r="I156" s="16"/>
      <c r="J156" s="16"/>
    </row>
    <row r="157" spans="1:10" hidden="1" x14ac:dyDescent="0.15">
      <c r="A157" s="16"/>
      <c r="B157" s="16"/>
      <c r="C157" s="16"/>
      <c r="D157" s="16"/>
      <c r="E157" s="24">
        <f t="shared" si="0"/>
        <v>0</v>
      </c>
      <c r="F157" s="16" t="str">
        <f>IF(E157&gt;0,Instrucciones!E170," ")</f>
        <v xml:space="preserve"> </v>
      </c>
      <c r="G157" s="16"/>
      <c r="H157" s="16"/>
      <c r="I157" s="16"/>
      <c r="J157" s="16"/>
    </row>
    <row r="158" spans="1:10" hidden="1" x14ac:dyDescent="0.15">
      <c r="A158" s="16"/>
      <c r="B158" s="16"/>
      <c r="C158" s="16"/>
      <c r="D158" s="16"/>
      <c r="E158" s="24">
        <f t="shared" si="0"/>
        <v>0</v>
      </c>
      <c r="F158" s="16" t="str">
        <f>IF(E158&gt;0,Instrucciones!E171," ")</f>
        <v xml:space="preserve"> </v>
      </c>
      <c r="G158" s="16"/>
      <c r="H158" s="16"/>
      <c r="I158" s="16"/>
      <c r="J158" s="16"/>
    </row>
    <row r="159" spans="1:10" hidden="1" x14ac:dyDescent="0.15">
      <c r="A159" s="16"/>
      <c r="B159" s="16"/>
      <c r="C159" s="16"/>
      <c r="D159" s="16"/>
      <c r="E159" s="24">
        <f t="shared" si="0"/>
        <v>0</v>
      </c>
      <c r="F159" s="16" t="str">
        <f>IF(E159&gt;0,Instrucciones!E172," ")</f>
        <v xml:space="preserve"> </v>
      </c>
      <c r="G159" s="16"/>
      <c r="H159" s="16"/>
      <c r="I159" s="16"/>
      <c r="J159" s="16"/>
    </row>
    <row r="160" spans="1:10" hidden="1" x14ac:dyDescent="0.15">
      <c r="A160" s="16"/>
      <c r="B160" s="16"/>
      <c r="C160" s="16"/>
      <c r="D160" s="16"/>
      <c r="E160" s="24">
        <f t="shared" si="0"/>
        <v>0</v>
      </c>
      <c r="F160" s="16" t="str">
        <f>IF(E160&gt;0,Instrucciones!E173," ")</f>
        <v xml:space="preserve"> </v>
      </c>
      <c r="G160" s="16"/>
      <c r="H160" s="16"/>
      <c r="I160" s="16"/>
      <c r="J160" s="16"/>
    </row>
    <row r="161" spans="1:10" hidden="1" x14ac:dyDescent="0.15">
      <c r="A161" s="16"/>
      <c r="B161" s="16"/>
      <c r="C161" s="16"/>
      <c r="D161" s="16"/>
      <c r="E161" s="24">
        <f t="shared" si="0"/>
        <v>0</v>
      </c>
      <c r="F161" s="16" t="str">
        <f>IF(E161&gt;0,Instrucciones!E174," ")</f>
        <v xml:space="preserve"> </v>
      </c>
      <c r="G161" s="16"/>
      <c r="H161" s="16"/>
      <c r="I161" s="16"/>
      <c r="J161" s="16"/>
    </row>
    <row r="162" spans="1:10" hidden="1" x14ac:dyDescent="0.15">
      <c r="A162" s="16"/>
      <c r="B162" s="16"/>
      <c r="C162" s="16"/>
      <c r="D162" s="16"/>
      <c r="E162" s="24">
        <f t="shared" si="0"/>
        <v>0</v>
      </c>
      <c r="F162" s="16" t="str">
        <f>IF(E162&gt;0,Instrucciones!E175," ")</f>
        <v xml:space="preserve"> </v>
      </c>
      <c r="G162" s="16"/>
      <c r="H162" s="16"/>
      <c r="I162" s="16"/>
      <c r="J162" s="16"/>
    </row>
    <row r="163" spans="1:10" hidden="1" x14ac:dyDescent="0.15">
      <c r="A163" s="16"/>
      <c r="B163" s="16"/>
      <c r="C163" s="16"/>
      <c r="D163" s="16"/>
      <c r="E163" s="24">
        <f t="shared" si="0"/>
        <v>0</v>
      </c>
      <c r="F163" s="16" t="str">
        <f>IF(E163&gt;0,Instrucciones!E176," ")</f>
        <v xml:space="preserve"> </v>
      </c>
      <c r="G163" s="16"/>
      <c r="H163" s="16"/>
      <c r="I163" s="16"/>
      <c r="J163" s="16"/>
    </row>
    <row r="164" spans="1:10" hidden="1" x14ac:dyDescent="0.15">
      <c r="A164" s="16"/>
      <c r="B164" s="16"/>
      <c r="C164" s="16"/>
      <c r="D164" s="16"/>
      <c r="E164" s="24">
        <f t="shared" si="0"/>
        <v>0</v>
      </c>
      <c r="F164" s="16" t="str">
        <f>IF(E164&gt;0,Instrucciones!E177," ")</f>
        <v xml:space="preserve"> </v>
      </c>
      <c r="G164" s="16"/>
      <c r="H164" s="16"/>
      <c r="I164" s="16"/>
      <c r="J164" s="16"/>
    </row>
    <row r="165" spans="1:10" hidden="1" x14ac:dyDescent="0.15">
      <c r="A165" s="16"/>
      <c r="B165" s="16"/>
      <c r="C165" s="16"/>
      <c r="D165" s="16"/>
      <c r="E165" s="24">
        <f t="shared" si="0"/>
        <v>0</v>
      </c>
      <c r="F165" s="16" t="str">
        <f>IF(E165&gt;0,Instrucciones!E178," ")</f>
        <v xml:space="preserve"> </v>
      </c>
      <c r="G165" s="16"/>
      <c r="H165" s="16"/>
      <c r="I165" s="16"/>
      <c r="J165" s="16"/>
    </row>
    <row r="166" spans="1:10" hidden="1" x14ac:dyDescent="0.15">
      <c r="A166" s="16"/>
      <c r="B166" s="16"/>
      <c r="C166" s="16"/>
      <c r="D166" s="16"/>
      <c r="E166" s="24">
        <f t="shared" si="0"/>
        <v>0</v>
      </c>
      <c r="F166" s="16" t="str">
        <f>IF(E166&gt;0,Instrucciones!E179," ")</f>
        <v xml:space="preserve"> </v>
      </c>
      <c r="G166" s="16"/>
      <c r="H166" s="16"/>
      <c r="I166" s="16"/>
      <c r="J166" s="16"/>
    </row>
    <row r="167" spans="1:10" hidden="1" x14ac:dyDescent="0.15">
      <c r="A167" s="16"/>
      <c r="B167" s="16"/>
      <c r="C167" s="16"/>
      <c r="D167" s="16"/>
      <c r="E167" s="24">
        <f t="shared" si="0"/>
        <v>0</v>
      </c>
      <c r="F167" s="16" t="str">
        <f>IF(E167&gt;0,Instrucciones!E180," ")</f>
        <v xml:space="preserve"> </v>
      </c>
      <c r="G167" s="16"/>
      <c r="H167" s="16"/>
      <c r="I167" s="16"/>
      <c r="J167" s="16"/>
    </row>
    <row r="168" spans="1:10" hidden="1" x14ac:dyDescent="0.15">
      <c r="A168" s="16"/>
      <c r="B168" s="16"/>
      <c r="C168" s="16"/>
      <c r="D168" s="16"/>
      <c r="E168" s="24">
        <f t="shared" si="0"/>
        <v>0</v>
      </c>
      <c r="F168" s="16" t="str">
        <f>IF(E168&gt;0,Instrucciones!E181," ")</f>
        <v xml:space="preserve"> </v>
      </c>
      <c r="G168" s="16"/>
      <c r="H168" s="16"/>
      <c r="I168" s="16"/>
      <c r="J168" s="16"/>
    </row>
    <row r="169" spans="1:10" hidden="1" x14ac:dyDescent="0.15">
      <c r="A169" s="16"/>
      <c r="B169" s="16"/>
      <c r="C169" s="16"/>
      <c r="D169" s="16"/>
      <c r="E169" s="24">
        <f t="shared" si="0"/>
        <v>0</v>
      </c>
      <c r="F169" s="16" t="str">
        <f>IF(E169&gt;0,Instrucciones!E182," ")</f>
        <v xml:space="preserve"> </v>
      </c>
      <c r="G169" s="16"/>
      <c r="H169" s="16"/>
      <c r="I169" s="16"/>
      <c r="J169" s="16"/>
    </row>
    <row r="170" spans="1:10" hidden="1" x14ac:dyDescent="0.15">
      <c r="A170" s="16"/>
      <c r="B170" s="16"/>
      <c r="C170" s="16"/>
      <c r="D170" s="16"/>
      <c r="E170" s="24">
        <f t="shared" si="0"/>
        <v>0</v>
      </c>
      <c r="F170" s="16" t="str">
        <f>IF(E170&gt;0,Instrucciones!E183," ")</f>
        <v xml:space="preserve"> </v>
      </c>
      <c r="G170" s="16"/>
      <c r="H170" s="16"/>
      <c r="I170" s="16"/>
      <c r="J170" s="16"/>
    </row>
    <row r="171" spans="1:10" hidden="1" x14ac:dyDescent="0.15">
      <c r="A171" s="16"/>
      <c r="B171" s="16"/>
      <c r="C171" s="16"/>
      <c r="D171" s="16"/>
      <c r="E171" s="24">
        <f t="shared" si="0"/>
        <v>0</v>
      </c>
      <c r="F171" s="16" t="str">
        <f>IF(E171&gt;0,Instrucciones!E184," ")</f>
        <v xml:space="preserve"> </v>
      </c>
      <c r="G171" s="16"/>
      <c r="H171" s="16"/>
      <c r="I171" s="16"/>
      <c r="J171" s="16"/>
    </row>
    <row r="172" spans="1:10" hidden="1" x14ac:dyDescent="0.15">
      <c r="A172" s="16"/>
      <c r="B172" s="16"/>
      <c r="C172" s="16"/>
      <c r="D172" s="16"/>
      <c r="E172" s="24">
        <f t="shared" si="0"/>
        <v>0</v>
      </c>
      <c r="F172" s="16" t="str">
        <f>IF(E172&gt;0,Instrucciones!E185," ")</f>
        <v xml:space="preserve"> </v>
      </c>
      <c r="G172" s="16"/>
      <c r="H172" s="16"/>
      <c r="I172" s="16"/>
      <c r="J172" s="16"/>
    </row>
    <row r="173" spans="1:10" hidden="1" x14ac:dyDescent="0.15">
      <c r="A173" s="16"/>
      <c r="B173" s="16"/>
      <c r="C173" s="16"/>
      <c r="D173" s="16"/>
      <c r="E173" s="24">
        <f t="shared" si="0"/>
        <v>0</v>
      </c>
      <c r="F173" s="16" t="str">
        <f>IF(E173&gt;0,Instrucciones!E186," ")</f>
        <v xml:space="preserve"> </v>
      </c>
      <c r="G173" s="16"/>
      <c r="H173" s="16"/>
      <c r="I173" s="16"/>
      <c r="J173" s="16"/>
    </row>
    <row r="174" spans="1:10" hidden="1" x14ac:dyDescent="0.15">
      <c r="A174" s="16"/>
      <c r="B174" s="16"/>
      <c r="C174" s="16"/>
      <c r="D174" s="16"/>
      <c r="E174" s="24">
        <f t="shared" si="0"/>
        <v>0</v>
      </c>
      <c r="F174" s="16" t="str">
        <f>IF(E174&gt;0,Instrucciones!E187," ")</f>
        <v xml:space="preserve"> </v>
      </c>
      <c r="G174" s="16"/>
      <c r="H174" s="16"/>
      <c r="I174" s="16"/>
      <c r="J174" s="16"/>
    </row>
    <row r="175" spans="1:10" hidden="1" x14ac:dyDescent="0.15">
      <c r="A175" s="16"/>
      <c r="B175" s="16"/>
      <c r="C175" s="16"/>
      <c r="D175" s="16"/>
      <c r="E175" s="24">
        <f t="shared" si="0"/>
        <v>0</v>
      </c>
      <c r="F175" s="16" t="str">
        <f>IF(E175&gt;0,Instrucciones!E188," ")</f>
        <v xml:space="preserve"> </v>
      </c>
      <c r="G175" s="16"/>
      <c r="H175" s="16"/>
      <c r="I175" s="16"/>
      <c r="J175" s="16"/>
    </row>
    <row r="176" spans="1:10" hidden="1" x14ac:dyDescent="0.15">
      <c r="A176" s="16"/>
      <c r="B176" s="16"/>
      <c r="C176" s="16"/>
      <c r="D176" s="16"/>
      <c r="E176" s="24">
        <f t="shared" si="0"/>
        <v>0</v>
      </c>
      <c r="F176" s="16" t="str">
        <f>IF(E176&gt;0,Instrucciones!E189," ")</f>
        <v xml:space="preserve"> </v>
      </c>
      <c r="G176" s="16"/>
      <c r="H176" s="16"/>
      <c r="I176" s="16"/>
      <c r="J176" s="16"/>
    </row>
    <row r="177" spans="1:10" hidden="1" x14ac:dyDescent="0.15">
      <c r="A177" s="16"/>
      <c r="B177" s="16"/>
      <c r="C177" s="16"/>
      <c r="D177" s="16"/>
      <c r="E177" s="24">
        <f t="shared" si="0"/>
        <v>0</v>
      </c>
      <c r="F177" s="16" t="str">
        <f>IF(E177&gt;0,Instrucciones!E190," ")</f>
        <v xml:space="preserve"> </v>
      </c>
      <c r="G177" s="16"/>
      <c r="H177" s="16"/>
      <c r="I177" s="16"/>
      <c r="J177" s="16"/>
    </row>
    <row r="178" spans="1:10" hidden="1" x14ac:dyDescent="0.15">
      <c r="A178" s="16"/>
      <c r="B178" s="16"/>
      <c r="C178" s="16"/>
      <c r="D178" s="16"/>
      <c r="E178" s="24">
        <f t="shared" si="0"/>
        <v>0</v>
      </c>
      <c r="F178" s="16" t="str">
        <f>IF(E178&gt;0,Instrucciones!E191," ")</f>
        <v xml:space="preserve"> </v>
      </c>
      <c r="G178" s="16"/>
      <c r="H178" s="16"/>
      <c r="I178" s="16"/>
      <c r="J178" s="16"/>
    </row>
    <row r="179" spans="1:10" hidden="1" x14ac:dyDescent="0.15">
      <c r="A179" s="16"/>
      <c r="B179" s="16"/>
      <c r="C179" s="16"/>
      <c r="D179" s="16"/>
      <c r="E179" s="24">
        <f t="shared" si="0"/>
        <v>0</v>
      </c>
      <c r="F179" s="16" t="str">
        <f>IF(E179&gt;0,Instrucciones!E192," ")</f>
        <v xml:space="preserve"> </v>
      </c>
      <c r="G179" s="16"/>
      <c r="H179" s="16"/>
      <c r="I179" s="16"/>
      <c r="J179" s="16"/>
    </row>
    <row r="180" spans="1:10" hidden="1" x14ac:dyDescent="0.15">
      <c r="A180" s="16"/>
      <c r="B180" s="16"/>
      <c r="C180" s="16"/>
      <c r="D180" s="16"/>
      <c r="E180" s="24">
        <f t="shared" si="0"/>
        <v>0</v>
      </c>
      <c r="F180" s="16" t="str">
        <f>IF(E180&gt;0,Instrucciones!E193," ")</f>
        <v xml:space="preserve"> </v>
      </c>
      <c r="G180" s="16"/>
      <c r="H180" s="16"/>
      <c r="I180" s="16"/>
      <c r="J180" s="16"/>
    </row>
    <row r="181" spans="1:10" hidden="1" x14ac:dyDescent="0.15">
      <c r="A181" s="16"/>
      <c r="B181" s="16"/>
      <c r="C181" s="16"/>
      <c r="D181" s="16"/>
      <c r="E181" s="24">
        <f t="shared" si="0"/>
        <v>0</v>
      </c>
      <c r="F181" s="16" t="str">
        <f>IF(E181&gt;0,Instrucciones!E194," ")</f>
        <v xml:space="preserve"> </v>
      </c>
      <c r="G181" s="16"/>
      <c r="H181" s="16"/>
      <c r="I181" s="16"/>
      <c r="J181" s="16"/>
    </row>
    <row r="182" spans="1:10" hidden="1" x14ac:dyDescent="0.15">
      <c r="A182" s="16"/>
      <c r="B182" s="16"/>
      <c r="C182" s="16"/>
      <c r="D182" s="16"/>
      <c r="E182" s="24">
        <f t="shared" si="0"/>
        <v>0</v>
      </c>
      <c r="F182" s="16" t="str">
        <f>IF(E182&gt;0,Instrucciones!E195," ")</f>
        <v xml:space="preserve"> </v>
      </c>
      <c r="G182" s="16"/>
      <c r="H182" s="16"/>
      <c r="I182" s="16"/>
      <c r="J182" s="16"/>
    </row>
    <row r="183" spans="1:10" hidden="1" x14ac:dyDescent="0.15">
      <c r="A183" s="16"/>
      <c r="B183" s="16"/>
      <c r="C183" s="16"/>
      <c r="D183" s="16"/>
      <c r="E183" s="24">
        <f t="shared" si="0"/>
        <v>0</v>
      </c>
      <c r="F183" s="16" t="str">
        <f>IF(E183&gt;0,Instrucciones!E196," ")</f>
        <v xml:space="preserve"> </v>
      </c>
      <c r="G183" s="16"/>
      <c r="H183" s="16"/>
      <c r="I183" s="16"/>
      <c r="J183" s="16"/>
    </row>
    <row r="184" spans="1:10" hidden="1" x14ac:dyDescent="0.15">
      <c r="A184" s="16"/>
      <c r="B184" s="16"/>
      <c r="C184" s="16"/>
      <c r="D184" s="16"/>
      <c r="E184" s="24">
        <f t="shared" si="0"/>
        <v>0</v>
      </c>
      <c r="F184" s="16" t="str">
        <f>IF(E184&gt;0,Instrucciones!E197," ")</f>
        <v xml:space="preserve"> </v>
      </c>
      <c r="G184" s="16"/>
      <c r="H184" s="16"/>
      <c r="I184" s="16"/>
      <c r="J184" s="16"/>
    </row>
    <row r="185" spans="1:10" hidden="1" x14ac:dyDescent="0.15">
      <c r="A185" s="16"/>
      <c r="B185" s="16"/>
      <c r="C185" s="16"/>
      <c r="D185" s="16"/>
      <c r="E185" s="24">
        <f t="shared" si="0"/>
        <v>0</v>
      </c>
      <c r="F185" s="16" t="str">
        <f>IF(E185&gt;0,Instrucciones!E198," ")</f>
        <v xml:space="preserve"> </v>
      </c>
      <c r="G185" s="16"/>
      <c r="H185" s="16"/>
      <c r="I185" s="16"/>
      <c r="J185" s="16"/>
    </row>
    <row r="186" spans="1:10" hidden="1" x14ac:dyDescent="0.15">
      <c r="A186" s="16"/>
      <c r="B186" s="16"/>
      <c r="C186" s="16"/>
      <c r="D186" s="16"/>
      <c r="E186" s="24">
        <f t="shared" si="0"/>
        <v>0</v>
      </c>
      <c r="F186" s="16" t="str">
        <f>IF(E186&gt;0,Instrucciones!E199," ")</f>
        <v xml:space="preserve"> </v>
      </c>
      <c r="G186" s="16"/>
      <c r="H186" s="16"/>
      <c r="I186" s="16"/>
      <c r="J186" s="16"/>
    </row>
    <row r="187" spans="1:10" hidden="1" x14ac:dyDescent="0.15">
      <c r="A187" s="16"/>
      <c r="B187" s="16"/>
      <c r="C187" s="16"/>
      <c r="D187" s="16"/>
      <c r="E187" s="24">
        <f t="shared" si="0"/>
        <v>0</v>
      </c>
      <c r="F187" s="16" t="str">
        <f>IF(E187&gt;0,Instrucciones!E200," ")</f>
        <v xml:space="preserve"> </v>
      </c>
      <c r="G187" s="16"/>
      <c r="H187" s="16"/>
      <c r="I187" s="16"/>
      <c r="J187" s="16"/>
    </row>
    <row r="188" spans="1:10" hidden="1" x14ac:dyDescent="0.15">
      <c r="A188" s="16"/>
      <c r="B188" s="16"/>
      <c r="C188" s="16"/>
      <c r="D188" s="16"/>
      <c r="E188" s="24">
        <f t="shared" si="0"/>
        <v>0</v>
      </c>
      <c r="F188" s="16" t="str">
        <f>IF(E188&gt;0,Instrucciones!E201," ")</f>
        <v xml:space="preserve"> </v>
      </c>
      <c r="G188" s="16"/>
      <c r="H188" s="16"/>
      <c r="I188" s="16"/>
      <c r="J188" s="16"/>
    </row>
    <row r="189" spans="1:10" hidden="1" x14ac:dyDescent="0.15">
      <c r="A189" s="16"/>
      <c r="B189" s="16"/>
      <c r="C189" s="16"/>
      <c r="D189" s="16"/>
      <c r="E189" s="24">
        <f t="shared" si="0"/>
        <v>0</v>
      </c>
      <c r="F189" s="16" t="str">
        <f>IF(E189&gt;0,Instrucciones!E202," ")</f>
        <v xml:space="preserve"> </v>
      </c>
      <c r="G189" s="16"/>
      <c r="H189" s="16"/>
      <c r="I189" s="16"/>
      <c r="J189" s="16"/>
    </row>
    <row r="190" spans="1:10" hidden="1" x14ac:dyDescent="0.15">
      <c r="A190" s="16"/>
      <c r="B190" s="16"/>
      <c r="C190" s="16"/>
      <c r="D190" s="16"/>
      <c r="E190" s="24">
        <f t="shared" si="0"/>
        <v>0</v>
      </c>
      <c r="F190" s="16" t="str">
        <f>IF(E190&gt;0,Instrucciones!E203," ")</f>
        <v xml:space="preserve"> </v>
      </c>
      <c r="G190" s="16"/>
      <c r="H190" s="16"/>
      <c r="I190" s="16"/>
      <c r="J190" s="16"/>
    </row>
    <row r="191" spans="1:10" hidden="1" x14ac:dyDescent="0.15">
      <c r="A191" s="16"/>
      <c r="B191" s="16"/>
      <c r="C191" s="16"/>
      <c r="D191" s="16"/>
      <c r="E191" s="24">
        <f t="shared" si="0"/>
        <v>0</v>
      </c>
      <c r="F191" s="16" t="str">
        <f>IF(E191&gt;0,Instrucciones!E204," ")</f>
        <v xml:space="preserve"> </v>
      </c>
      <c r="G191" s="16"/>
      <c r="H191" s="16"/>
      <c r="I191" s="16"/>
      <c r="J191" s="16"/>
    </row>
    <row r="192" spans="1:10" hidden="1" x14ac:dyDescent="0.15">
      <c r="A192" s="16"/>
      <c r="B192" s="16"/>
      <c r="C192" s="16"/>
      <c r="D192" s="16"/>
      <c r="E192" s="24">
        <f t="shared" si="0"/>
        <v>0</v>
      </c>
      <c r="F192" s="16" t="str">
        <f>IF(E192&gt;0,Instrucciones!E205," ")</f>
        <v xml:space="preserve"> </v>
      </c>
      <c r="G192" s="16"/>
      <c r="H192" s="16"/>
      <c r="I192" s="16"/>
      <c r="J192" s="16"/>
    </row>
    <row r="193" spans="1:10" hidden="1" x14ac:dyDescent="0.15">
      <c r="A193" s="16"/>
      <c r="B193" s="16"/>
      <c r="C193" s="16"/>
      <c r="D193" s="16"/>
      <c r="E193" s="24">
        <f t="shared" si="0"/>
        <v>0</v>
      </c>
      <c r="F193" s="16" t="str">
        <f>IF(E193&gt;0,Instrucciones!E206," ")</f>
        <v xml:space="preserve"> </v>
      </c>
      <c r="G193" s="16"/>
      <c r="H193" s="16"/>
      <c r="I193" s="16"/>
      <c r="J193" s="16"/>
    </row>
    <row r="194" spans="1:10" hidden="1" x14ac:dyDescent="0.15">
      <c r="A194" s="16"/>
      <c r="B194" s="16"/>
      <c r="C194" s="16"/>
      <c r="D194" s="16"/>
      <c r="E194" s="24">
        <f t="shared" si="0"/>
        <v>0</v>
      </c>
      <c r="F194" s="16" t="str">
        <f>IF(E194&gt;0,Instrucciones!E207," ")</f>
        <v xml:space="preserve"> </v>
      </c>
      <c r="G194" s="16"/>
      <c r="H194" s="16"/>
      <c r="I194" s="16"/>
      <c r="J194" s="16"/>
    </row>
    <row r="195" spans="1:10" hidden="1" x14ac:dyDescent="0.15">
      <c r="A195" s="16"/>
      <c r="B195" s="16"/>
      <c r="C195" s="16"/>
      <c r="D195" s="16"/>
      <c r="E195" s="24">
        <f t="shared" si="0"/>
        <v>0</v>
      </c>
      <c r="F195" s="16" t="str">
        <f>IF(E195&gt;0,Instrucciones!E208," ")</f>
        <v xml:space="preserve"> </v>
      </c>
      <c r="G195" s="16"/>
      <c r="H195" s="16"/>
      <c r="I195" s="16"/>
      <c r="J195" s="16"/>
    </row>
    <row r="196" spans="1:10" hidden="1" x14ac:dyDescent="0.15">
      <c r="A196" s="16"/>
      <c r="B196" s="16"/>
      <c r="C196" s="16"/>
      <c r="D196" s="16"/>
      <c r="E196" s="24">
        <f t="shared" si="0"/>
        <v>0</v>
      </c>
      <c r="F196" s="16" t="str">
        <f>IF(E196&gt;0,Instrucciones!E209," ")</f>
        <v xml:space="preserve"> </v>
      </c>
      <c r="G196" s="16"/>
      <c r="H196" s="16"/>
      <c r="I196" s="16"/>
      <c r="J196" s="16"/>
    </row>
    <row r="197" spans="1:10" hidden="1" x14ac:dyDescent="0.15">
      <c r="A197" s="16"/>
      <c r="B197" s="16"/>
      <c r="C197" s="16"/>
      <c r="D197" s="16"/>
      <c r="E197" s="24">
        <f t="shared" si="0"/>
        <v>0</v>
      </c>
      <c r="F197" s="16" t="str">
        <f>IF(E197&gt;0,Instrucciones!E210," ")</f>
        <v xml:space="preserve"> </v>
      </c>
      <c r="G197" s="16"/>
      <c r="H197" s="16"/>
      <c r="I197" s="16"/>
      <c r="J197" s="16"/>
    </row>
    <row r="198" spans="1:10" hidden="1" x14ac:dyDescent="0.15">
      <c r="A198" s="16"/>
      <c r="B198" s="16"/>
      <c r="C198" s="16"/>
      <c r="D198" s="16"/>
      <c r="E198" s="24">
        <f t="shared" si="0"/>
        <v>0</v>
      </c>
      <c r="F198" s="16" t="str">
        <f>IF(E198&gt;0,Instrucciones!E211," ")</f>
        <v xml:space="preserve"> </v>
      </c>
      <c r="G198" s="16"/>
      <c r="H198" s="16"/>
      <c r="I198" s="16"/>
      <c r="J198" s="16"/>
    </row>
    <row r="199" spans="1:10" hidden="1" x14ac:dyDescent="0.15">
      <c r="A199" s="16"/>
      <c r="B199" s="16"/>
      <c r="C199" s="16"/>
      <c r="D199" s="16"/>
      <c r="E199" s="24">
        <f t="shared" si="0"/>
        <v>0</v>
      </c>
      <c r="F199" s="16" t="str">
        <f>IF(E199&gt;0,Instrucciones!E212," ")</f>
        <v xml:space="preserve"> </v>
      </c>
      <c r="G199" s="16"/>
      <c r="H199" s="16"/>
      <c r="I199" s="16"/>
      <c r="J199" s="16"/>
    </row>
    <row r="200" spans="1:10" hidden="1" x14ac:dyDescent="0.15">
      <c r="A200" s="16"/>
      <c r="B200" s="16"/>
      <c r="C200" s="16"/>
      <c r="D200" s="16"/>
      <c r="E200" s="24">
        <f t="shared" si="0"/>
        <v>0</v>
      </c>
      <c r="F200" s="16" t="str">
        <f>IF(E200&gt;0,Instrucciones!E213," ")</f>
        <v xml:space="preserve"> </v>
      </c>
      <c r="G200" s="16"/>
      <c r="H200" s="16"/>
      <c r="I200" s="16"/>
      <c r="J200" s="16"/>
    </row>
    <row r="201" spans="1:10" hidden="1" x14ac:dyDescent="0.15">
      <c r="A201" s="16"/>
      <c r="B201" s="16"/>
      <c r="C201" s="16"/>
      <c r="D201" s="16"/>
      <c r="E201" s="24">
        <f t="shared" si="0"/>
        <v>0</v>
      </c>
      <c r="F201" s="16" t="str">
        <f>IF(E201&gt;0,Instrucciones!E214," ")</f>
        <v xml:space="preserve"> </v>
      </c>
      <c r="G201" s="16"/>
      <c r="H201" s="16"/>
      <c r="I201" s="16"/>
      <c r="J201" s="16"/>
    </row>
    <row r="202" spans="1:10" hidden="1" x14ac:dyDescent="0.15">
      <c r="A202" s="16"/>
      <c r="B202" s="16"/>
      <c r="C202" s="16"/>
      <c r="D202" s="16"/>
      <c r="E202" s="24">
        <f t="shared" si="0"/>
        <v>0</v>
      </c>
      <c r="F202" s="16" t="str">
        <f>IF(E202&gt;0,Instrucciones!E215," ")</f>
        <v xml:space="preserve"> </v>
      </c>
      <c r="G202" s="16"/>
      <c r="H202" s="16"/>
      <c r="I202" s="16"/>
      <c r="J202" s="16"/>
    </row>
    <row r="203" spans="1:10" hidden="1" x14ac:dyDescent="0.15">
      <c r="A203" s="16"/>
      <c r="B203" s="16"/>
      <c r="C203" s="16"/>
      <c r="D203" s="16"/>
      <c r="E203" s="24">
        <f t="shared" si="0"/>
        <v>0</v>
      </c>
      <c r="F203" s="16" t="str">
        <f>IF(E203&gt;0,Instrucciones!E216," ")</f>
        <v xml:space="preserve"> </v>
      </c>
      <c r="G203" s="16"/>
      <c r="H203" s="16"/>
      <c r="I203" s="16"/>
      <c r="J203" s="16"/>
    </row>
    <row r="204" spans="1:10" hidden="1" x14ac:dyDescent="0.15">
      <c r="A204" s="16"/>
      <c r="B204" s="16"/>
      <c r="C204" s="16"/>
      <c r="D204" s="16"/>
      <c r="E204" s="24">
        <f t="shared" si="0"/>
        <v>0</v>
      </c>
      <c r="F204" s="16" t="str">
        <f>IF(E204&gt;0,Instrucciones!E217," ")</f>
        <v xml:space="preserve"> </v>
      </c>
      <c r="G204" s="16"/>
      <c r="H204" s="16"/>
      <c r="I204" s="16"/>
      <c r="J204" s="16"/>
    </row>
    <row r="205" spans="1:10" hidden="1" x14ac:dyDescent="0.15">
      <c r="A205" s="16"/>
      <c r="B205" s="16"/>
      <c r="C205" s="16"/>
      <c r="D205" s="16"/>
      <c r="E205" s="24">
        <f t="shared" si="0"/>
        <v>0</v>
      </c>
      <c r="F205" s="16" t="str">
        <f>IF(E205&gt;0,Instrucciones!E218," ")</f>
        <v xml:space="preserve"> </v>
      </c>
      <c r="G205" s="16"/>
      <c r="H205" s="16"/>
      <c r="I205" s="16"/>
      <c r="J205" s="16"/>
    </row>
    <row r="206" spans="1:10" hidden="1" x14ac:dyDescent="0.15">
      <c r="A206" s="16"/>
      <c r="B206" s="16"/>
      <c r="C206" s="16"/>
      <c r="D206" s="16"/>
      <c r="E206" s="24">
        <f t="shared" si="0"/>
        <v>0</v>
      </c>
      <c r="F206" s="16" t="str">
        <f>IF(E206&gt;0,Instrucciones!E219," ")</f>
        <v xml:space="preserve"> </v>
      </c>
      <c r="G206" s="16"/>
      <c r="H206" s="16"/>
      <c r="I206" s="16"/>
      <c r="J206" s="16"/>
    </row>
    <row r="207" spans="1:10" hidden="1" x14ac:dyDescent="0.15">
      <c r="A207" s="16"/>
      <c r="B207" s="16"/>
      <c r="C207" s="16"/>
      <c r="D207" s="16"/>
      <c r="E207" s="24">
        <f t="shared" si="0"/>
        <v>0</v>
      </c>
      <c r="F207" s="16" t="str">
        <f>IF(E207&gt;0,Instrucciones!E220," ")</f>
        <v xml:space="preserve"> </v>
      </c>
      <c r="G207" s="16"/>
      <c r="H207" s="16"/>
      <c r="I207" s="16"/>
      <c r="J207" s="16"/>
    </row>
    <row r="208" spans="1:10" hidden="1" x14ac:dyDescent="0.15">
      <c r="A208" s="16"/>
      <c r="B208" s="16"/>
      <c r="C208" s="16"/>
      <c r="D208" s="16"/>
      <c r="E208" s="24">
        <f t="shared" si="0"/>
        <v>0</v>
      </c>
      <c r="F208" s="16" t="str">
        <f>IF(E208&gt;0,Instrucciones!E221," ")</f>
        <v xml:space="preserve"> </v>
      </c>
      <c r="G208" s="16"/>
      <c r="H208" s="16"/>
      <c r="I208" s="16"/>
      <c r="J208" s="16"/>
    </row>
    <row r="209" spans="1:10" hidden="1" x14ac:dyDescent="0.15">
      <c r="A209" s="16"/>
      <c r="B209" s="16"/>
      <c r="C209" s="16"/>
      <c r="D209" s="16"/>
      <c r="E209" s="24">
        <f t="shared" si="0"/>
        <v>0</v>
      </c>
      <c r="F209" s="16" t="str">
        <f>IF(E209&gt;0,Instrucciones!E222," ")</f>
        <v xml:space="preserve"> </v>
      </c>
      <c r="G209" s="16"/>
      <c r="H209" s="16"/>
      <c r="I209" s="16"/>
      <c r="J209" s="16"/>
    </row>
    <row r="210" spans="1:10" hidden="1" x14ac:dyDescent="0.15">
      <c r="A210" s="16"/>
      <c r="B210" s="16"/>
      <c r="C210" s="16"/>
      <c r="D210" s="16"/>
      <c r="E210" s="24">
        <f t="shared" si="0"/>
        <v>0</v>
      </c>
      <c r="F210" s="16" t="str">
        <f>IF(E210&gt;0,Instrucciones!E223," ")</f>
        <v xml:space="preserve"> </v>
      </c>
      <c r="G210" s="16"/>
      <c r="H210" s="16"/>
      <c r="I210" s="16"/>
      <c r="J210" s="16"/>
    </row>
    <row r="211" spans="1:10" hidden="1" x14ac:dyDescent="0.15">
      <c r="A211" s="16"/>
      <c r="B211" s="16"/>
      <c r="C211" s="16"/>
      <c r="D211" s="16"/>
      <c r="E211" s="24">
        <f t="shared" si="0"/>
        <v>0</v>
      </c>
      <c r="F211" s="16" t="str">
        <f>IF(E211&gt;0,Instrucciones!E224," ")</f>
        <v xml:space="preserve"> </v>
      </c>
      <c r="G211" s="16"/>
      <c r="H211" s="16"/>
      <c r="I211" s="16"/>
      <c r="J211" s="16"/>
    </row>
    <row r="212" spans="1:10" hidden="1" x14ac:dyDescent="0.15">
      <c r="A212" s="16"/>
      <c r="B212" s="16"/>
      <c r="C212" s="16"/>
      <c r="D212" s="16"/>
      <c r="E212" s="24">
        <f t="shared" si="0"/>
        <v>0</v>
      </c>
      <c r="F212" s="16" t="str">
        <f>IF(E212&gt;0,Instrucciones!E225," ")</f>
        <v xml:space="preserve"> </v>
      </c>
      <c r="G212" s="16"/>
      <c r="H212" s="16"/>
      <c r="I212" s="16"/>
      <c r="J212" s="16"/>
    </row>
    <row r="213" spans="1:10" hidden="1" x14ac:dyDescent="0.15">
      <c r="A213" s="16"/>
      <c r="B213" s="16"/>
      <c r="C213" s="16"/>
      <c r="D213" s="16"/>
      <c r="E213" s="24">
        <f t="shared" si="0"/>
        <v>0</v>
      </c>
      <c r="F213" s="16" t="str">
        <f>IF(E213&gt;0,Instrucciones!E226," ")</f>
        <v xml:space="preserve"> </v>
      </c>
      <c r="G213" s="16"/>
      <c r="H213" s="16"/>
      <c r="I213" s="16"/>
      <c r="J213" s="16"/>
    </row>
    <row r="214" spans="1:10" hidden="1" x14ac:dyDescent="0.15">
      <c r="A214" s="16"/>
      <c r="B214" s="16"/>
      <c r="C214" s="16"/>
      <c r="D214" s="16"/>
      <c r="E214" s="24">
        <f t="shared" si="0"/>
        <v>0</v>
      </c>
      <c r="F214" s="16" t="str">
        <f>IF(E214&gt;0,Instrucciones!E227," ")</f>
        <v xml:space="preserve"> </v>
      </c>
      <c r="G214" s="16"/>
      <c r="H214" s="16"/>
      <c r="I214" s="16"/>
      <c r="J214" s="16"/>
    </row>
    <row r="215" spans="1:10" hidden="1" x14ac:dyDescent="0.15">
      <c r="A215" s="16"/>
      <c r="B215" s="16"/>
      <c r="C215" s="16"/>
      <c r="D215" s="16"/>
      <c r="E215" s="24">
        <f t="shared" si="0"/>
        <v>0</v>
      </c>
      <c r="F215" s="16" t="str">
        <f>IF(E215&gt;0,Instrucciones!E228," ")</f>
        <v xml:space="preserve"> </v>
      </c>
      <c r="G215" s="16"/>
      <c r="H215" s="16"/>
      <c r="I215" s="16"/>
      <c r="J215" s="16"/>
    </row>
    <row r="216" spans="1:10" hidden="1" x14ac:dyDescent="0.15">
      <c r="A216" s="16"/>
      <c r="B216" s="16"/>
      <c r="C216" s="16"/>
      <c r="D216" s="16"/>
      <c r="E216" s="24">
        <f t="shared" si="0"/>
        <v>0</v>
      </c>
      <c r="F216" s="16" t="str">
        <f>IF(E216&gt;0,Instrucciones!E229," ")</f>
        <v xml:space="preserve"> </v>
      </c>
      <c r="G216" s="16"/>
      <c r="H216" s="16"/>
      <c r="I216" s="16"/>
      <c r="J216" s="16"/>
    </row>
    <row r="217" spans="1:10" hidden="1" x14ac:dyDescent="0.15">
      <c r="A217" s="16"/>
      <c r="B217" s="16"/>
      <c r="C217" s="16"/>
      <c r="D217" s="16"/>
      <c r="E217" s="24">
        <f t="shared" si="0"/>
        <v>0</v>
      </c>
      <c r="F217" s="16" t="str">
        <f>IF(E217&gt;0,Instrucciones!E230," ")</f>
        <v xml:space="preserve"> </v>
      </c>
      <c r="G217" s="16"/>
      <c r="H217" s="16"/>
      <c r="I217" s="16"/>
      <c r="J217" s="16"/>
    </row>
    <row r="218" spans="1:10" hidden="1" x14ac:dyDescent="0.15">
      <c r="A218" s="16"/>
      <c r="B218" s="16"/>
      <c r="C218" s="16"/>
      <c r="D218" s="16"/>
      <c r="E218" s="24">
        <f t="shared" si="0"/>
        <v>0</v>
      </c>
      <c r="F218" s="16" t="str">
        <f>IF(E218&gt;0,Instrucciones!E231," ")</f>
        <v xml:space="preserve"> </v>
      </c>
      <c r="G218" s="16"/>
      <c r="H218" s="16"/>
      <c r="I218" s="16"/>
      <c r="J218" s="16"/>
    </row>
    <row r="219" spans="1:10" hidden="1" x14ac:dyDescent="0.15">
      <c r="A219" s="16"/>
      <c r="B219" s="16"/>
      <c r="C219" s="16"/>
      <c r="D219" s="16"/>
      <c r="E219" s="24">
        <f t="shared" si="0"/>
        <v>0</v>
      </c>
      <c r="F219" s="16" t="str">
        <f>IF(E219&gt;0,Instrucciones!E232," ")</f>
        <v xml:space="preserve"> </v>
      </c>
      <c r="G219" s="16"/>
      <c r="H219" s="16"/>
      <c r="I219" s="16"/>
      <c r="J219" s="16"/>
    </row>
    <row r="220" spans="1:10" hidden="1" x14ac:dyDescent="0.15">
      <c r="A220" s="16"/>
      <c r="B220" s="16"/>
      <c r="C220" s="16"/>
      <c r="D220" s="16"/>
      <c r="E220" s="24">
        <f t="shared" si="0"/>
        <v>0</v>
      </c>
      <c r="F220" s="16" t="str">
        <f>IF(E220&gt;0,Instrucciones!E233," ")</f>
        <v xml:space="preserve"> </v>
      </c>
      <c r="G220" s="16"/>
      <c r="H220" s="16"/>
      <c r="I220" s="16"/>
      <c r="J220" s="16"/>
    </row>
    <row r="221" spans="1:10" hidden="1" x14ac:dyDescent="0.15">
      <c r="A221" s="16"/>
      <c r="B221" s="16"/>
      <c r="C221" s="16"/>
      <c r="D221" s="16"/>
      <c r="E221" s="24">
        <f t="shared" si="0"/>
        <v>0</v>
      </c>
      <c r="F221" s="16" t="str">
        <f>IF(E221&gt;0,Instrucciones!E234," ")</f>
        <v xml:space="preserve"> </v>
      </c>
      <c r="G221" s="16"/>
      <c r="H221" s="16"/>
      <c r="I221" s="16"/>
      <c r="J221" s="16"/>
    </row>
    <row r="222" spans="1:10" hidden="1" x14ac:dyDescent="0.15">
      <c r="A222" s="16"/>
      <c r="B222" s="16"/>
      <c r="C222" s="16"/>
      <c r="D222" s="16"/>
      <c r="E222" s="24">
        <f t="shared" si="0"/>
        <v>0</v>
      </c>
      <c r="F222" s="16" t="str">
        <f>IF(E222&gt;0,Instrucciones!E235," ")</f>
        <v xml:space="preserve"> </v>
      </c>
      <c r="G222" s="16"/>
      <c r="H222" s="16"/>
      <c r="I222" s="16"/>
      <c r="J222" s="16"/>
    </row>
    <row r="223" spans="1:10" hidden="1" x14ac:dyDescent="0.15">
      <c r="A223" s="16"/>
      <c r="B223" s="16"/>
      <c r="C223" s="16"/>
      <c r="D223" s="16"/>
      <c r="E223" s="24">
        <f t="shared" si="0"/>
        <v>0</v>
      </c>
      <c r="F223" s="16" t="str">
        <f>IF(E223&gt;0,Instrucciones!E236," ")</f>
        <v xml:space="preserve"> </v>
      </c>
      <c r="G223" s="16"/>
      <c r="H223" s="16"/>
      <c r="I223" s="16"/>
      <c r="J223" s="16"/>
    </row>
    <row r="224" spans="1:10" hidden="1" x14ac:dyDescent="0.15">
      <c r="A224" s="16"/>
      <c r="B224" s="16"/>
      <c r="C224" s="16"/>
      <c r="D224" s="16"/>
      <c r="E224" s="24">
        <f t="shared" si="0"/>
        <v>0</v>
      </c>
      <c r="F224" s="16" t="str">
        <f>IF(E224&gt;0,Instrucciones!E237," ")</f>
        <v xml:space="preserve"> </v>
      </c>
      <c r="G224" s="16"/>
      <c r="H224" s="16"/>
      <c r="I224" s="16"/>
      <c r="J224" s="16"/>
    </row>
    <row r="225" spans="1:10" hidden="1" x14ac:dyDescent="0.15">
      <c r="A225" s="16"/>
      <c r="B225" s="16"/>
      <c r="C225" s="16"/>
      <c r="D225" s="16"/>
      <c r="E225" s="24">
        <f t="shared" si="0"/>
        <v>0</v>
      </c>
      <c r="F225" s="16" t="str">
        <f>IF(E225&gt;0,Instrucciones!E238," ")</f>
        <v xml:space="preserve"> </v>
      </c>
      <c r="G225" s="16"/>
      <c r="H225" s="16"/>
      <c r="I225" s="16"/>
      <c r="J225" s="16"/>
    </row>
    <row r="226" spans="1:10" hidden="1" x14ac:dyDescent="0.15">
      <c r="A226" s="16"/>
      <c r="B226" s="16"/>
      <c r="C226" s="16"/>
      <c r="D226" s="16"/>
      <c r="E226" s="24">
        <f t="shared" si="0"/>
        <v>0</v>
      </c>
      <c r="F226" s="16" t="str">
        <f>IF(E226&gt;0,Instrucciones!E239," ")</f>
        <v xml:space="preserve"> </v>
      </c>
      <c r="G226" s="16"/>
      <c r="H226" s="16"/>
      <c r="I226" s="16"/>
      <c r="J226" s="16"/>
    </row>
    <row r="227" spans="1:10" hidden="1" x14ac:dyDescent="0.15">
      <c r="A227" s="16"/>
      <c r="B227" s="16"/>
      <c r="C227" s="16"/>
      <c r="D227" s="16"/>
      <c r="E227" s="24">
        <f t="shared" si="0"/>
        <v>0</v>
      </c>
      <c r="F227" s="16" t="str">
        <f>IF(E227&gt;0,Instrucciones!E240," ")</f>
        <v xml:space="preserve"> </v>
      </c>
      <c r="G227" s="16"/>
      <c r="H227" s="16"/>
      <c r="I227" s="16"/>
      <c r="J227" s="16"/>
    </row>
    <row r="228" spans="1:10" hidden="1" x14ac:dyDescent="0.15">
      <c r="A228" s="16"/>
      <c r="B228" s="16"/>
      <c r="C228" s="16"/>
      <c r="D228" s="16"/>
      <c r="E228" s="24">
        <f t="shared" si="0"/>
        <v>0</v>
      </c>
      <c r="F228" s="16" t="str">
        <f>IF(E228&gt;0,Instrucciones!E241," ")</f>
        <v xml:space="preserve"> </v>
      </c>
      <c r="G228" s="16"/>
      <c r="H228" s="16"/>
      <c r="I228" s="16"/>
      <c r="J228" s="16"/>
    </row>
    <row r="229" spans="1:10" hidden="1" x14ac:dyDescent="0.15">
      <c r="A229" s="16"/>
      <c r="B229" s="16"/>
      <c r="C229" s="16"/>
      <c r="D229" s="16"/>
      <c r="E229" s="24">
        <f t="shared" ref="E229:E279" si="1">IF(E228=0,0,IF($C$28&gt;E228,E228+1,0))</f>
        <v>0</v>
      </c>
      <c r="F229" s="16" t="str">
        <f>IF(E229&gt;0,Instrucciones!E242," ")</f>
        <v xml:space="preserve"> </v>
      </c>
      <c r="G229" s="16"/>
      <c r="H229" s="16"/>
      <c r="I229" s="16"/>
      <c r="J229" s="16"/>
    </row>
    <row r="230" spans="1:10" hidden="1" x14ac:dyDescent="0.15">
      <c r="A230" s="16"/>
      <c r="B230" s="16"/>
      <c r="C230" s="16"/>
      <c r="D230" s="16"/>
      <c r="E230" s="24">
        <f t="shared" si="1"/>
        <v>0</v>
      </c>
      <c r="F230" s="16" t="str">
        <f>IF(E230&gt;0,Instrucciones!E243," ")</f>
        <v xml:space="preserve"> </v>
      </c>
      <c r="G230" s="16"/>
      <c r="H230" s="16"/>
      <c r="I230" s="16"/>
      <c r="J230" s="16"/>
    </row>
    <row r="231" spans="1:10" hidden="1" x14ac:dyDescent="0.15">
      <c r="A231" s="16"/>
      <c r="B231" s="16"/>
      <c r="C231" s="16"/>
      <c r="D231" s="16"/>
      <c r="E231" s="24">
        <f t="shared" si="1"/>
        <v>0</v>
      </c>
      <c r="F231" s="16" t="str">
        <f>IF(E231&gt;0,Instrucciones!E244," ")</f>
        <v xml:space="preserve"> </v>
      </c>
      <c r="G231" s="16"/>
      <c r="H231" s="16"/>
      <c r="I231" s="16"/>
      <c r="J231" s="16"/>
    </row>
    <row r="232" spans="1:10" hidden="1" x14ac:dyDescent="0.15">
      <c r="A232" s="16"/>
      <c r="B232" s="16"/>
      <c r="C232" s="16"/>
      <c r="D232" s="16"/>
      <c r="E232" s="24">
        <f t="shared" si="1"/>
        <v>0</v>
      </c>
      <c r="F232" s="16" t="str">
        <f>IF(E232&gt;0,Instrucciones!E245," ")</f>
        <v xml:space="preserve"> </v>
      </c>
      <c r="G232" s="16"/>
      <c r="H232" s="16"/>
      <c r="I232" s="16"/>
      <c r="J232" s="16"/>
    </row>
    <row r="233" spans="1:10" hidden="1" x14ac:dyDescent="0.15">
      <c r="A233" s="16"/>
      <c r="B233" s="16"/>
      <c r="C233" s="16"/>
      <c r="D233" s="16"/>
      <c r="E233" s="24">
        <f t="shared" si="1"/>
        <v>0</v>
      </c>
      <c r="F233" s="16" t="str">
        <f>IF(E233&gt;0,Instrucciones!E246," ")</f>
        <v xml:space="preserve"> </v>
      </c>
      <c r="G233" s="16"/>
      <c r="H233" s="16"/>
      <c r="I233" s="16"/>
      <c r="J233" s="16"/>
    </row>
    <row r="234" spans="1:10" hidden="1" x14ac:dyDescent="0.15">
      <c r="A234" s="16"/>
      <c r="B234" s="16"/>
      <c r="C234" s="16"/>
      <c r="D234" s="16"/>
      <c r="E234" s="24">
        <f t="shared" si="1"/>
        <v>0</v>
      </c>
      <c r="F234" s="16" t="str">
        <f>IF(E234&gt;0,Instrucciones!E247," ")</f>
        <v xml:space="preserve"> </v>
      </c>
      <c r="G234" s="16"/>
      <c r="H234" s="16"/>
      <c r="I234" s="16"/>
      <c r="J234" s="16"/>
    </row>
    <row r="235" spans="1:10" hidden="1" x14ac:dyDescent="0.15">
      <c r="A235" s="16"/>
      <c r="B235" s="16"/>
      <c r="C235" s="16"/>
      <c r="D235" s="16"/>
      <c r="E235" s="24">
        <f t="shared" si="1"/>
        <v>0</v>
      </c>
      <c r="F235" s="16" t="str">
        <f>IF(E235&gt;0,Instrucciones!E248," ")</f>
        <v xml:space="preserve"> </v>
      </c>
      <c r="G235" s="16"/>
      <c r="H235" s="16"/>
      <c r="I235" s="16"/>
      <c r="J235" s="16"/>
    </row>
    <row r="236" spans="1:10" hidden="1" x14ac:dyDescent="0.15">
      <c r="A236" s="16"/>
      <c r="B236" s="16"/>
      <c r="C236" s="16"/>
      <c r="D236" s="16"/>
      <c r="E236" s="24">
        <f t="shared" si="1"/>
        <v>0</v>
      </c>
      <c r="F236" s="16" t="str">
        <f>IF(E236&gt;0,Instrucciones!E249," ")</f>
        <v xml:space="preserve"> </v>
      </c>
      <c r="G236" s="16"/>
      <c r="H236" s="16"/>
      <c r="I236" s="16"/>
      <c r="J236" s="16"/>
    </row>
    <row r="237" spans="1:10" hidden="1" x14ac:dyDescent="0.15">
      <c r="A237" s="16"/>
      <c r="B237" s="16"/>
      <c r="C237" s="16"/>
      <c r="D237" s="16"/>
      <c r="E237" s="24">
        <f t="shared" si="1"/>
        <v>0</v>
      </c>
      <c r="F237" s="16" t="str">
        <f>IF(E237&gt;0,Instrucciones!E250," ")</f>
        <v xml:space="preserve"> </v>
      </c>
      <c r="G237" s="16"/>
      <c r="H237" s="16"/>
      <c r="I237" s="16"/>
      <c r="J237" s="16"/>
    </row>
    <row r="238" spans="1:10" hidden="1" x14ac:dyDescent="0.15">
      <c r="A238" s="16"/>
      <c r="B238" s="16"/>
      <c r="C238" s="16"/>
      <c r="D238" s="16"/>
      <c r="E238" s="24">
        <f t="shared" si="1"/>
        <v>0</v>
      </c>
      <c r="F238" s="16" t="str">
        <f>IF(E238&gt;0,Instrucciones!E251," ")</f>
        <v xml:space="preserve"> </v>
      </c>
      <c r="G238" s="16"/>
      <c r="H238" s="16"/>
      <c r="I238" s="16"/>
      <c r="J238" s="16"/>
    </row>
    <row r="239" spans="1:10" hidden="1" x14ac:dyDescent="0.15">
      <c r="A239" s="16"/>
      <c r="B239" s="16"/>
      <c r="C239" s="16"/>
      <c r="D239" s="16"/>
      <c r="E239" s="24">
        <f t="shared" si="1"/>
        <v>0</v>
      </c>
      <c r="F239" s="16" t="str">
        <f>IF(E239&gt;0,Instrucciones!E252," ")</f>
        <v xml:space="preserve"> </v>
      </c>
      <c r="G239" s="182"/>
      <c r="H239" s="182"/>
      <c r="I239" s="16"/>
      <c r="J239" s="16"/>
    </row>
    <row r="240" spans="1:10" hidden="1" x14ac:dyDescent="0.15">
      <c r="A240" s="16"/>
      <c r="B240" s="16"/>
      <c r="C240" s="16"/>
      <c r="D240" s="16"/>
      <c r="E240" s="24">
        <f t="shared" si="1"/>
        <v>0</v>
      </c>
      <c r="F240" s="16" t="str">
        <f>IF(E240&gt;0,Instrucciones!E253," ")</f>
        <v xml:space="preserve"> </v>
      </c>
      <c r="G240" s="182"/>
      <c r="H240" s="182"/>
      <c r="I240" s="16"/>
      <c r="J240" s="16"/>
    </row>
    <row r="241" spans="1:10" hidden="1" x14ac:dyDescent="0.15">
      <c r="A241" s="16"/>
      <c r="B241" s="16"/>
      <c r="C241" s="16"/>
      <c r="D241" s="16"/>
      <c r="E241" s="24">
        <f t="shared" si="1"/>
        <v>0</v>
      </c>
      <c r="F241" s="16" t="str">
        <f>IF(E241&gt;0,Instrucciones!E254," ")</f>
        <v xml:space="preserve"> </v>
      </c>
      <c r="G241" s="182"/>
      <c r="H241" s="182"/>
      <c r="I241" s="16"/>
      <c r="J241" s="16"/>
    </row>
    <row r="242" spans="1:10" hidden="1" x14ac:dyDescent="0.15">
      <c r="A242" s="16"/>
      <c r="B242" s="16"/>
      <c r="C242" s="16"/>
      <c r="D242" s="16"/>
      <c r="E242" s="24">
        <f t="shared" si="1"/>
        <v>0</v>
      </c>
      <c r="F242" s="16" t="str">
        <f>IF(E242&gt;0,Instrucciones!E255," ")</f>
        <v xml:space="preserve"> </v>
      </c>
      <c r="G242" s="182"/>
      <c r="H242" s="182"/>
      <c r="I242" s="16"/>
      <c r="J242" s="16"/>
    </row>
    <row r="243" spans="1:10" hidden="1" x14ac:dyDescent="0.15">
      <c r="A243" s="16"/>
      <c r="B243" s="16"/>
      <c r="C243" s="16"/>
      <c r="D243" s="16"/>
      <c r="E243" s="24">
        <f t="shared" si="1"/>
        <v>0</v>
      </c>
      <c r="F243" s="16" t="str">
        <f>IF(E243&gt;0,Instrucciones!E256," ")</f>
        <v xml:space="preserve"> </v>
      </c>
      <c r="G243" s="182"/>
      <c r="H243" s="182"/>
      <c r="I243" s="16"/>
      <c r="J243" s="16"/>
    </row>
    <row r="244" spans="1:10" hidden="1" x14ac:dyDescent="0.15">
      <c r="A244" s="16"/>
      <c r="B244" s="16"/>
      <c r="C244" s="16"/>
      <c r="D244" s="16"/>
      <c r="E244" s="24">
        <f t="shared" si="1"/>
        <v>0</v>
      </c>
      <c r="F244" s="16" t="str">
        <f>IF(E244&gt;0,Instrucciones!E257," ")</f>
        <v xml:space="preserve"> </v>
      </c>
      <c r="G244" s="182"/>
      <c r="H244" s="182"/>
      <c r="I244" s="16"/>
      <c r="J244" s="16"/>
    </row>
    <row r="245" spans="1:10" hidden="1" x14ac:dyDescent="0.15">
      <c r="A245" s="16"/>
      <c r="B245" s="16"/>
      <c r="C245" s="16"/>
      <c r="D245" s="16"/>
      <c r="E245" s="24">
        <f t="shared" si="1"/>
        <v>0</v>
      </c>
      <c r="F245" s="16" t="str">
        <f>IF(E245&gt;0,Instrucciones!E258," ")</f>
        <v xml:space="preserve"> </v>
      </c>
      <c r="G245" s="182"/>
      <c r="H245" s="182"/>
      <c r="I245" s="16"/>
      <c r="J245" s="16"/>
    </row>
    <row r="246" spans="1:10" hidden="1" x14ac:dyDescent="0.15">
      <c r="A246" s="16"/>
      <c r="B246" s="16"/>
      <c r="C246" s="16"/>
      <c r="D246" s="16"/>
      <c r="E246" s="24">
        <f t="shared" si="1"/>
        <v>0</v>
      </c>
      <c r="F246" s="16" t="str">
        <f>IF(E246&gt;0,Instrucciones!E259," ")</f>
        <v xml:space="preserve"> </v>
      </c>
      <c r="G246" s="182"/>
      <c r="H246" s="182"/>
      <c r="I246" s="16"/>
      <c r="J246" s="16"/>
    </row>
    <row r="247" spans="1:10" hidden="1" x14ac:dyDescent="0.15">
      <c r="A247" s="16"/>
      <c r="B247" s="16"/>
      <c r="C247" s="16"/>
      <c r="D247" s="16"/>
      <c r="E247" s="24">
        <f t="shared" si="1"/>
        <v>0</v>
      </c>
      <c r="F247" s="16" t="str">
        <f>IF(E247&gt;0,Instrucciones!E260," ")</f>
        <v xml:space="preserve"> </v>
      </c>
      <c r="G247" s="182"/>
      <c r="H247" s="182"/>
      <c r="I247" s="16"/>
      <c r="J247" s="16"/>
    </row>
    <row r="248" spans="1:10" hidden="1" x14ac:dyDescent="0.15">
      <c r="A248" s="16"/>
      <c r="B248" s="16"/>
      <c r="C248" s="16"/>
      <c r="D248" s="16"/>
      <c r="E248" s="24">
        <f t="shared" si="1"/>
        <v>0</v>
      </c>
      <c r="F248" s="16" t="str">
        <f>IF(E248&gt;0,Instrucciones!E261," ")</f>
        <v xml:space="preserve"> </v>
      </c>
      <c r="G248" s="182"/>
      <c r="H248" s="182"/>
      <c r="I248" s="16"/>
      <c r="J248" s="16"/>
    </row>
    <row r="249" spans="1:10" hidden="1" x14ac:dyDescent="0.15">
      <c r="A249" s="16"/>
      <c r="B249" s="16"/>
      <c r="C249" s="16"/>
      <c r="D249" s="16"/>
      <c r="E249" s="24">
        <f t="shared" si="1"/>
        <v>0</v>
      </c>
      <c r="F249" s="16" t="str">
        <f>IF(E249&gt;0,Instrucciones!E262," ")</f>
        <v xml:space="preserve"> </v>
      </c>
      <c r="G249" s="182"/>
      <c r="H249" s="182"/>
      <c r="I249" s="16"/>
      <c r="J249" s="16"/>
    </row>
    <row r="250" spans="1:10" hidden="1" x14ac:dyDescent="0.15">
      <c r="A250" s="16"/>
      <c r="B250" s="16"/>
      <c r="C250" s="16"/>
      <c r="D250" s="16"/>
      <c r="E250" s="24">
        <f t="shared" si="1"/>
        <v>0</v>
      </c>
      <c r="F250" s="16" t="str">
        <f>IF(E250&gt;0,Instrucciones!E263," ")</f>
        <v xml:space="preserve"> </v>
      </c>
      <c r="G250" s="182"/>
      <c r="H250" s="182"/>
      <c r="I250" s="16"/>
      <c r="J250" s="16"/>
    </row>
    <row r="251" spans="1:10" hidden="1" x14ac:dyDescent="0.15">
      <c r="A251" s="16"/>
      <c r="B251" s="16"/>
      <c r="C251" s="16"/>
      <c r="D251" s="16"/>
      <c r="E251" s="24">
        <f t="shared" si="1"/>
        <v>0</v>
      </c>
      <c r="F251" s="16" t="str">
        <f>IF(E251&gt;0,Instrucciones!E264," ")</f>
        <v xml:space="preserve"> </v>
      </c>
      <c r="G251" s="182"/>
      <c r="H251" s="182"/>
      <c r="I251" s="16"/>
      <c r="J251" s="16"/>
    </row>
    <row r="252" spans="1:10" hidden="1" x14ac:dyDescent="0.15">
      <c r="A252" s="16"/>
      <c r="B252" s="16"/>
      <c r="C252" s="16"/>
      <c r="D252" s="16"/>
      <c r="E252" s="24">
        <f t="shared" si="1"/>
        <v>0</v>
      </c>
      <c r="F252" s="16" t="str">
        <f>IF(E252&gt;0,Instrucciones!E265," ")</f>
        <v xml:space="preserve"> </v>
      </c>
      <c r="G252" s="182"/>
      <c r="H252" s="182"/>
      <c r="I252" s="16"/>
      <c r="J252" s="16"/>
    </row>
    <row r="253" spans="1:10" hidden="1" x14ac:dyDescent="0.15">
      <c r="A253" s="16"/>
      <c r="B253" s="16"/>
      <c r="C253" s="16"/>
      <c r="D253" s="16"/>
      <c r="E253" s="24">
        <f t="shared" si="1"/>
        <v>0</v>
      </c>
      <c r="F253" s="16" t="str">
        <f>IF(E253&gt;0,Instrucciones!E266," ")</f>
        <v xml:space="preserve"> </v>
      </c>
      <c r="G253" s="182"/>
      <c r="H253" s="182"/>
      <c r="I253" s="16"/>
      <c r="J253" s="16"/>
    </row>
    <row r="254" spans="1:10" hidden="1" x14ac:dyDescent="0.15">
      <c r="A254" s="16"/>
      <c r="B254" s="16"/>
      <c r="C254" s="16"/>
      <c r="D254" s="16"/>
      <c r="E254" s="24">
        <f t="shared" si="1"/>
        <v>0</v>
      </c>
      <c r="F254" s="16" t="str">
        <f>IF(E254&gt;0,Instrucciones!E267," ")</f>
        <v xml:space="preserve"> </v>
      </c>
      <c r="G254" s="182"/>
      <c r="H254" s="182"/>
      <c r="I254" s="16"/>
      <c r="J254" s="16"/>
    </row>
    <row r="255" spans="1:10" hidden="1" x14ac:dyDescent="0.15">
      <c r="A255" s="16"/>
      <c r="B255" s="16"/>
      <c r="C255" s="16"/>
      <c r="D255" s="16"/>
      <c r="E255" s="24">
        <f t="shared" si="1"/>
        <v>0</v>
      </c>
      <c r="F255" s="16" t="str">
        <f>IF(E255&gt;0,Instrucciones!E268," ")</f>
        <v xml:space="preserve"> </v>
      </c>
      <c r="G255" s="182"/>
      <c r="H255" s="182"/>
      <c r="I255" s="16"/>
      <c r="J255" s="16"/>
    </row>
    <row r="256" spans="1:10" hidden="1" x14ac:dyDescent="0.15">
      <c r="A256" s="16"/>
      <c r="B256" s="16"/>
      <c r="C256" s="16"/>
      <c r="D256" s="16"/>
      <c r="E256" s="24">
        <f t="shared" si="1"/>
        <v>0</v>
      </c>
      <c r="F256" s="16" t="str">
        <f>IF(E256&gt;0,Instrucciones!E269," ")</f>
        <v xml:space="preserve"> </v>
      </c>
      <c r="G256" s="182"/>
      <c r="H256" s="182"/>
      <c r="I256" s="16"/>
      <c r="J256" s="16"/>
    </row>
    <row r="257" spans="1:10" hidden="1" x14ac:dyDescent="0.15">
      <c r="A257" s="16"/>
      <c r="B257" s="16"/>
      <c r="C257" s="16"/>
      <c r="D257" s="16"/>
      <c r="E257" s="24">
        <f t="shared" si="1"/>
        <v>0</v>
      </c>
      <c r="F257" s="16" t="str">
        <f>IF(E257&gt;0,Instrucciones!E270," ")</f>
        <v xml:space="preserve"> </v>
      </c>
      <c r="G257" s="182"/>
      <c r="H257" s="182"/>
      <c r="I257" s="16"/>
      <c r="J257" s="16"/>
    </row>
    <row r="258" spans="1:10" hidden="1" x14ac:dyDescent="0.15">
      <c r="A258" s="16"/>
      <c r="B258" s="16"/>
      <c r="C258" s="16"/>
      <c r="D258" s="16"/>
      <c r="E258" s="24">
        <f t="shared" si="1"/>
        <v>0</v>
      </c>
      <c r="F258" s="16" t="str">
        <f>IF(E258&gt;0,Instrucciones!E271," ")</f>
        <v xml:space="preserve"> </v>
      </c>
      <c r="G258" s="182"/>
      <c r="H258" s="182"/>
      <c r="I258" s="16"/>
      <c r="J258" s="16"/>
    </row>
    <row r="259" spans="1:10" hidden="1" x14ac:dyDescent="0.15">
      <c r="A259" s="16"/>
      <c r="B259" s="16"/>
      <c r="C259" s="16"/>
      <c r="D259" s="16"/>
      <c r="E259" s="24">
        <f t="shared" si="1"/>
        <v>0</v>
      </c>
      <c r="F259" s="16" t="str">
        <f>IF(E259&gt;0,Instrucciones!E272," ")</f>
        <v xml:space="preserve"> </v>
      </c>
      <c r="G259" s="182"/>
      <c r="H259" s="182"/>
      <c r="I259" s="16"/>
      <c r="J259" s="16"/>
    </row>
    <row r="260" spans="1:10" hidden="1" x14ac:dyDescent="0.15">
      <c r="A260" s="16"/>
      <c r="B260" s="16"/>
      <c r="C260" s="16"/>
      <c r="D260" s="16"/>
      <c r="E260" s="24">
        <f t="shared" si="1"/>
        <v>0</v>
      </c>
      <c r="F260" s="16" t="str">
        <f>IF(E260&gt;0,Instrucciones!E273," ")</f>
        <v xml:space="preserve"> </v>
      </c>
      <c r="G260" s="182"/>
      <c r="H260" s="182"/>
      <c r="I260" s="16"/>
      <c r="J260" s="16"/>
    </row>
    <row r="261" spans="1:10" hidden="1" x14ac:dyDescent="0.15">
      <c r="A261" s="16"/>
      <c r="B261" s="16"/>
      <c r="C261" s="16"/>
      <c r="D261" s="16"/>
      <c r="E261" s="24">
        <f t="shared" si="1"/>
        <v>0</v>
      </c>
      <c r="F261" s="16" t="str">
        <f>IF(E261&gt;0,Instrucciones!E274," ")</f>
        <v xml:space="preserve"> </v>
      </c>
      <c r="G261" s="182"/>
      <c r="H261" s="182"/>
      <c r="I261" s="16"/>
      <c r="J261" s="16"/>
    </row>
    <row r="262" spans="1:10" hidden="1" x14ac:dyDescent="0.15">
      <c r="A262" s="16"/>
      <c r="B262" s="16"/>
      <c r="C262" s="16"/>
      <c r="D262" s="16"/>
      <c r="E262" s="24">
        <f t="shared" si="1"/>
        <v>0</v>
      </c>
      <c r="F262" s="16" t="str">
        <f>IF(E262&gt;0,Instrucciones!E275," ")</f>
        <v xml:space="preserve"> </v>
      </c>
      <c r="G262" s="182"/>
      <c r="H262" s="182"/>
      <c r="I262" s="16"/>
      <c r="J262" s="16"/>
    </row>
    <row r="263" spans="1:10" hidden="1" x14ac:dyDescent="0.15">
      <c r="A263" s="16"/>
      <c r="B263" s="16"/>
      <c r="C263" s="16"/>
      <c r="D263" s="16"/>
      <c r="E263" s="24">
        <f t="shared" si="1"/>
        <v>0</v>
      </c>
      <c r="F263" s="16" t="str">
        <f>IF(E263&gt;0,Instrucciones!E276," ")</f>
        <v xml:space="preserve"> </v>
      </c>
      <c r="G263" s="182"/>
      <c r="H263" s="182"/>
      <c r="I263" s="16"/>
      <c r="J263" s="16"/>
    </row>
    <row r="264" spans="1:10" hidden="1" x14ac:dyDescent="0.15">
      <c r="A264" s="16"/>
      <c r="B264" s="16"/>
      <c r="C264" s="16"/>
      <c r="D264" s="16"/>
      <c r="E264" s="24">
        <f t="shared" si="1"/>
        <v>0</v>
      </c>
      <c r="F264" s="16" t="str">
        <f>IF(E264&gt;0,Instrucciones!E277," ")</f>
        <v xml:space="preserve"> </v>
      </c>
      <c r="G264" s="182"/>
      <c r="H264" s="182"/>
      <c r="I264" s="16"/>
      <c r="J264" s="16"/>
    </row>
    <row r="265" spans="1:10" hidden="1" x14ac:dyDescent="0.15">
      <c r="A265" s="16"/>
      <c r="B265" s="16"/>
      <c r="C265" s="16"/>
      <c r="D265" s="16"/>
      <c r="E265" s="24">
        <f t="shared" si="1"/>
        <v>0</v>
      </c>
      <c r="F265" s="16" t="str">
        <f>IF(E265&gt;0,Instrucciones!E278," ")</f>
        <v xml:space="preserve"> </v>
      </c>
      <c r="G265" s="182"/>
      <c r="H265" s="182"/>
      <c r="I265" s="16"/>
      <c r="J265" s="16"/>
    </row>
    <row r="266" spans="1:10" hidden="1" x14ac:dyDescent="0.15">
      <c r="A266" s="16"/>
      <c r="B266" s="16"/>
      <c r="C266" s="16"/>
      <c r="D266" s="16"/>
      <c r="E266" s="24">
        <f t="shared" si="1"/>
        <v>0</v>
      </c>
      <c r="F266" s="16" t="str">
        <f>IF(E266&gt;0,Instrucciones!E279," ")</f>
        <v xml:space="preserve"> </v>
      </c>
      <c r="G266" s="182"/>
      <c r="H266" s="182"/>
      <c r="I266" s="16"/>
      <c r="J266" s="16"/>
    </row>
    <row r="267" spans="1:10" hidden="1" x14ac:dyDescent="0.15">
      <c r="A267" s="16"/>
      <c r="B267" s="16"/>
      <c r="C267" s="16"/>
      <c r="D267" s="16"/>
      <c r="E267" s="24">
        <f t="shared" si="1"/>
        <v>0</v>
      </c>
      <c r="F267" s="16" t="str">
        <f>IF(E267&gt;0,Instrucciones!E280," ")</f>
        <v xml:space="preserve"> </v>
      </c>
      <c r="G267" s="182"/>
      <c r="H267" s="182"/>
      <c r="I267" s="16"/>
      <c r="J267" s="16"/>
    </row>
    <row r="268" spans="1:10" hidden="1" x14ac:dyDescent="0.15">
      <c r="A268" s="16"/>
      <c r="B268" s="16"/>
      <c r="C268" s="16"/>
      <c r="D268" s="16"/>
      <c r="E268" s="24">
        <f t="shared" si="1"/>
        <v>0</v>
      </c>
      <c r="F268" s="16" t="str">
        <f>IF(E268&gt;0,Instrucciones!E281," ")</f>
        <v xml:space="preserve"> </v>
      </c>
      <c r="G268" s="182"/>
      <c r="H268" s="182"/>
      <c r="I268" s="16"/>
      <c r="J268" s="16"/>
    </row>
    <row r="269" spans="1:10" hidden="1" x14ac:dyDescent="0.15">
      <c r="A269" s="16"/>
      <c r="B269" s="16"/>
      <c r="C269" s="16"/>
      <c r="D269" s="16"/>
      <c r="E269" s="24">
        <f t="shared" si="1"/>
        <v>0</v>
      </c>
      <c r="F269" s="16" t="str">
        <f>IF(E269&gt;0,Instrucciones!E282," ")</f>
        <v xml:space="preserve"> </v>
      </c>
      <c r="G269" s="182"/>
      <c r="H269" s="182"/>
      <c r="I269" s="16"/>
      <c r="J269" s="16"/>
    </row>
    <row r="270" spans="1:10" hidden="1" x14ac:dyDescent="0.15">
      <c r="A270" s="16"/>
      <c r="B270" s="16"/>
      <c r="C270" s="16"/>
      <c r="D270" s="16"/>
      <c r="E270" s="24">
        <f t="shared" si="1"/>
        <v>0</v>
      </c>
      <c r="F270" s="16" t="str">
        <f>IF(E270&gt;0,Instrucciones!E283," ")</f>
        <v xml:space="preserve"> </v>
      </c>
      <c r="G270" s="182"/>
      <c r="H270" s="182"/>
      <c r="I270" s="16"/>
      <c r="J270" s="16"/>
    </row>
    <row r="271" spans="1:10" hidden="1" x14ac:dyDescent="0.15">
      <c r="A271" s="16"/>
      <c r="B271" s="16"/>
      <c r="C271" s="16"/>
      <c r="D271" s="16"/>
      <c r="E271" s="24">
        <f t="shared" si="1"/>
        <v>0</v>
      </c>
      <c r="F271" s="16" t="str">
        <f>IF(E271&gt;0,Instrucciones!E284," ")</f>
        <v xml:space="preserve"> </v>
      </c>
      <c r="G271" s="182"/>
      <c r="H271" s="182"/>
      <c r="I271" s="16"/>
      <c r="J271" s="16"/>
    </row>
    <row r="272" spans="1:10" hidden="1" x14ac:dyDescent="0.15">
      <c r="A272" s="16"/>
      <c r="B272" s="16"/>
      <c r="C272" s="16"/>
      <c r="D272" s="16"/>
      <c r="E272" s="24">
        <f>IF(E271=0,0,IF($C$28&gt;E271,E271+1,0))</f>
        <v>0</v>
      </c>
      <c r="F272" s="16" t="str">
        <f>IF(E272&gt;0,Instrucciones!E285," ")</f>
        <v xml:space="preserve"> </v>
      </c>
      <c r="G272" s="182"/>
      <c r="H272" s="182"/>
      <c r="I272" s="16"/>
      <c r="J272" s="16"/>
    </row>
    <row r="273" spans="1:10" hidden="1" x14ac:dyDescent="0.15">
      <c r="A273" s="16"/>
      <c r="B273" s="16"/>
      <c r="C273" s="16"/>
      <c r="D273" s="16"/>
      <c r="E273" s="24">
        <f t="shared" si="1"/>
        <v>0</v>
      </c>
      <c r="F273" s="16" t="str">
        <f>IF(E273&gt;0,Instrucciones!E286," ")</f>
        <v xml:space="preserve"> </v>
      </c>
      <c r="G273" s="182"/>
      <c r="H273" s="182"/>
      <c r="I273" s="16"/>
      <c r="J273" s="16"/>
    </row>
    <row r="274" spans="1:10" hidden="1" x14ac:dyDescent="0.15">
      <c r="A274" s="16"/>
      <c r="B274" s="16"/>
      <c r="C274" s="16"/>
      <c r="D274" s="16"/>
      <c r="E274" s="24">
        <f t="shared" si="1"/>
        <v>0</v>
      </c>
      <c r="F274" s="16" t="str">
        <f>IF(E274&gt;0,Instrucciones!E287," ")</f>
        <v xml:space="preserve"> </v>
      </c>
      <c r="G274" s="182"/>
      <c r="H274" s="182"/>
      <c r="I274" s="16"/>
      <c r="J274" s="16"/>
    </row>
    <row r="275" spans="1:10" hidden="1" x14ac:dyDescent="0.15">
      <c r="A275" s="16"/>
      <c r="B275" s="16"/>
      <c r="C275" s="16"/>
      <c r="D275" s="16"/>
      <c r="E275" s="24">
        <f>IF(E274=0,0,IF($C$28&gt;E274,E274+1,0))</f>
        <v>0</v>
      </c>
      <c r="F275" s="16" t="str">
        <f>IF(E275&gt;0,Instrucciones!E288," ")</f>
        <v xml:space="preserve"> </v>
      </c>
      <c r="G275" s="182"/>
      <c r="H275" s="182"/>
      <c r="I275" s="16"/>
      <c r="J275" s="16"/>
    </row>
    <row r="276" spans="1:10" hidden="1" x14ac:dyDescent="0.15">
      <c r="A276" s="16"/>
      <c r="B276" s="16"/>
      <c r="C276" s="16"/>
      <c r="D276" s="16"/>
      <c r="E276" s="24">
        <f t="shared" si="1"/>
        <v>0</v>
      </c>
      <c r="F276" s="16" t="str">
        <f>IF(E276&gt;0,Instrucciones!E289," ")</f>
        <v xml:space="preserve"> </v>
      </c>
      <c r="G276" s="182"/>
      <c r="H276" s="182"/>
      <c r="I276" s="16"/>
      <c r="J276" s="16"/>
    </row>
    <row r="277" spans="1:10" hidden="1" x14ac:dyDescent="0.15">
      <c r="A277" s="16"/>
      <c r="B277" s="16"/>
      <c r="C277" s="16"/>
      <c r="D277" s="16"/>
      <c r="E277" s="24">
        <f t="shared" si="1"/>
        <v>0</v>
      </c>
      <c r="F277" s="182"/>
      <c r="G277" s="182"/>
      <c r="H277" s="182"/>
      <c r="I277" s="16"/>
      <c r="J277" s="16"/>
    </row>
    <row r="278" spans="1:10" hidden="1" x14ac:dyDescent="0.15">
      <c r="A278" s="16"/>
      <c r="B278" s="16"/>
      <c r="C278" s="16"/>
      <c r="D278" s="16"/>
      <c r="E278" s="24">
        <f t="shared" si="1"/>
        <v>0</v>
      </c>
      <c r="F278" s="182"/>
      <c r="G278" s="182"/>
      <c r="H278" s="182"/>
      <c r="I278" s="16"/>
      <c r="J278" s="16"/>
    </row>
    <row r="279" spans="1:10" hidden="1" x14ac:dyDescent="0.15">
      <c r="A279" s="16"/>
      <c r="B279" s="16"/>
      <c r="C279" s="16"/>
      <c r="D279" s="16"/>
      <c r="E279" s="24">
        <f t="shared" si="1"/>
        <v>0</v>
      </c>
      <c r="F279" s="182"/>
      <c r="G279" s="182"/>
      <c r="H279" s="182"/>
      <c r="I279" s="16"/>
      <c r="J279" s="16"/>
    </row>
    <row r="280" spans="1:10" hidden="1" x14ac:dyDescent="0.15">
      <c r="A280" s="16"/>
      <c r="B280" s="16"/>
      <c r="C280" s="16"/>
      <c r="D280" s="16"/>
      <c r="E280" s="24"/>
      <c r="F280" s="182"/>
      <c r="G280" s="182"/>
      <c r="H280" s="182"/>
      <c r="I280" s="16"/>
      <c r="J280" s="16"/>
    </row>
    <row r="281" spans="1:10" x14ac:dyDescent="0.15">
      <c r="A281" s="16"/>
      <c r="B281" s="16"/>
      <c r="C281" s="16"/>
      <c r="D281" s="16"/>
      <c r="E281" s="16"/>
      <c r="F281" s="16"/>
      <c r="G281" s="16"/>
      <c r="H281" s="16"/>
      <c r="I281" s="16"/>
      <c r="J281" s="16"/>
    </row>
    <row r="282" spans="1:10" ht="18" x14ac:dyDescent="0.2">
      <c r="A282" s="16"/>
      <c r="B282" s="203" t="s">
        <v>189</v>
      </c>
      <c r="C282" s="204"/>
      <c r="D282" s="205"/>
      <c r="E282" s="16"/>
      <c r="F282" s="16"/>
      <c r="G282" s="16"/>
      <c r="H282" s="16"/>
      <c r="I282" s="16"/>
      <c r="J282" s="16"/>
    </row>
    <row r="283" spans="1:10" x14ac:dyDescent="0.15">
      <c r="A283" s="16"/>
      <c r="B283" s="16"/>
      <c r="C283" s="16"/>
      <c r="D283" s="16"/>
      <c r="E283" s="16"/>
      <c r="F283" s="16"/>
      <c r="G283" s="16"/>
      <c r="H283" s="16"/>
      <c r="I283" s="16"/>
      <c r="J283" s="16"/>
    </row>
    <row r="284" spans="1:10" ht="16" x14ac:dyDescent="0.2">
      <c r="A284" s="16"/>
      <c r="B284" s="206" t="s">
        <v>193</v>
      </c>
      <c r="C284" s="207"/>
      <c r="D284" s="20" t="s">
        <v>184</v>
      </c>
      <c r="E284" s="20" t="s">
        <v>185</v>
      </c>
      <c r="F284" s="20" t="s">
        <v>186</v>
      </c>
      <c r="G284" s="20" t="s">
        <v>187</v>
      </c>
      <c r="H284" s="20" t="s">
        <v>188</v>
      </c>
      <c r="I284" s="16"/>
      <c r="J284" s="16"/>
    </row>
    <row r="285" spans="1:10" x14ac:dyDescent="0.15">
      <c r="A285" s="16"/>
      <c r="B285" s="16"/>
      <c r="C285" s="16"/>
      <c r="D285" s="20">
        <f>+D16</f>
        <v>2027</v>
      </c>
      <c r="E285" s="20">
        <f>+E16</f>
        <v>2028</v>
      </c>
      <c r="F285" s="20">
        <f>+F16</f>
        <v>2029</v>
      </c>
      <c r="G285" s="20">
        <f>+G16</f>
        <v>2030</v>
      </c>
      <c r="H285" s="20">
        <f>+H16</f>
        <v>2031</v>
      </c>
      <c r="I285" s="16"/>
      <c r="J285" s="16"/>
    </row>
    <row r="286" spans="1:10" x14ac:dyDescent="0.15">
      <c r="A286" s="16"/>
      <c r="B286" s="16"/>
      <c r="C286" s="16"/>
      <c r="D286" s="24"/>
      <c r="E286" s="24"/>
      <c r="F286" s="24"/>
      <c r="G286" s="24"/>
      <c r="H286" s="24"/>
      <c r="I286" s="16"/>
      <c r="J286" s="16"/>
    </row>
    <row r="287" spans="1:10" ht="16" x14ac:dyDescent="0.2">
      <c r="A287" s="16"/>
      <c r="B287" s="25" t="s">
        <v>197</v>
      </c>
      <c r="C287" s="16"/>
      <c r="D287" s="24"/>
      <c r="E287" s="26">
        <f>IF(Instrucciones!$C$301="x",'Información inicial'!E21,(IF(Instrucciones!$C$303="x",'Información inicial'!E18,Instrucciones!D306)))</f>
        <v>0.2</v>
      </c>
      <c r="F287" s="26">
        <f>IF(Instrucciones!$C$301="x",'Información inicial'!F21,(IF(Instrucciones!$C$303="x",'Información inicial'!F18,Instrucciones!E306)))</f>
        <v>0.25</v>
      </c>
      <c r="G287" s="26">
        <f>IF(Instrucciones!$C$301="x",'Información inicial'!G21,(IF(Instrucciones!$C$303="x",'Información inicial'!G18,Instrucciones!F306)))</f>
        <v>0.2</v>
      </c>
      <c r="H287" s="26">
        <f>IF(Instrucciones!$C$301="x",'Información inicial'!H21,(IF(Instrucciones!$C$303="x",'Información inicial'!H18,Instrucciones!G306)))</f>
        <v>0.2</v>
      </c>
      <c r="I287" s="16"/>
      <c r="J287" s="16"/>
    </row>
    <row r="288" spans="1:10" x14ac:dyDescent="0.15">
      <c r="A288" s="16"/>
      <c r="B288" s="16"/>
      <c r="C288" s="16"/>
      <c r="D288" s="24"/>
      <c r="E288" s="24"/>
      <c r="F288" s="24"/>
      <c r="G288" s="24"/>
      <c r="H288" s="24"/>
      <c r="I288" s="16"/>
      <c r="J288" s="16"/>
    </row>
    <row r="289" spans="1:10" ht="16" x14ac:dyDescent="0.2">
      <c r="A289" s="16"/>
      <c r="B289" s="25" t="s">
        <v>196</v>
      </c>
      <c r="C289" s="16"/>
      <c r="D289" s="24"/>
      <c r="E289" s="26">
        <f>IF(Instrucciones!$C$309="x",'Información inicial'!E21,(IF(Instrucciones!$C$311="x",'Información inicial'!E18,Instrucciones!D315)))</f>
        <v>0.11900000000000001</v>
      </c>
      <c r="F289" s="26">
        <f>IF(Instrucciones!$C$309="x",'Información inicial'!F21,(IF(Instrucciones!$C$311="x",'Información inicial'!F18,Instrucciones!E315)))</f>
        <v>9.8000000000000004E-2</v>
      </c>
      <c r="G289" s="26">
        <f>IF(Instrucciones!$C$309="x",'Información inicial'!G21,(IF(Instrucciones!$C$311="x",'Información inicial'!G18,Instrucciones!F315)))</f>
        <v>9.2999999999999999E-2</v>
      </c>
      <c r="H289" s="26">
        <f>IF(Instrucciones!$C$309="x",'Información inicial'!H21,(IF(Instrucciones!$C$311="x",'Información inicial'!H18,Instrucciones!G315)))</f>
        <v>0.08</v>
      </c>
      <c r="I289" s="16"/>
      <c r="J289" s="16"/>
    </row>
    <row r="290" spans="1:10" x14ac:dyDescent="0.15">
      <c r="A290" s="16"/>
      <c r="B290" s="16"/>
      <c r="C290" s="16"/>
      <c r="D290" s="180"/>
      <c r="E290" s="24" t="s">
        <v>423</v>
      </c>
      <c r="F290" s="24"/>
      <c r="G290" s="24"/>
      <c r="H290" s="24"/>
      <c r="I290" s="16"/>
      <c r="J290" s="16"/>
    </row>
    <row r="291" spans="1:10" ht="16" x14ac:dyDescent="0.2">
      <c r="A291" s="16"/>
      <c r="B291" s="27" t="str">
        <f>+F28</f>
        <v>Agendamiento citas</v>
      </c>
      <c r="C291" s="23" t="s">
        <v>190</v>
      </c>
      <c r="D291" s="181">
        <f>IF(C28&gt;0,Instrucciones!E320)</f>
        <v>4477.8</v>
      </c>
      <c r="E291" s="40">
        <f>+(D291*(1+$E$287))</f>
        <v>5373.36</v>
      </c>
      <c r="F291" s="40">
        <f>+E291*(1+$F$287)</f>
        <v>6716.7</v>
      </c>
      <c r="G291" s="40">
        <f>+F291*(1+$G$287)</f>
        <v>8060.0399999999991</v>
      </c>
      <c r="H291" s="40">
        <f>+G291*(1+$H$287)</f>
        <v>9672.0479999999989</v>
      </c>
      <c r="I291" s="16"/>
      <c r="J291" s="16"/>
    </row>
    <row r="292" spans="1:10" ht="16" x14ac:dyDescent="0.2">
      <c r="A292" s="16"/>
      <c r="B292" s="16"/>
      <c r="C292" s="23" t="s">
        <v>191</v>
      </c>
      <c r="D292" s="40">
        <f>IF(D291&gt;0,Instrucciones!G320)</f>
        <v>38000</v>
      </c>
      <c r="E292" s="40">
        <f>+D292*(1+$E$289)</f>
        <v>42522</v>
      </c>
      <c r="F292" s="40">
        <f>+E292*(1+$F$289)</f>
        <v>46689.156000000003</v>
      </c>
      <c r="G292" s="40">
        <f>+F292*(1+$G$289)</f>
        <v>51031.247508</v>
      </c>
      <c r="H292" s="40">
        <f>+G292*(1+$H$289)</f>
        <v>55113.747308640006</v>
      </c>
      <c r="I292" s="16"/>
      <c r="J292" s="16"/>
    </row>
    <row r="293" spans="1:10" ht="16" x14ac:dyDescent="0.2">
      <c r="A293" s="16"/>
      <c r="B293" s="16"/>
      <c r="C293" s="16"/>
      <c r="D293" s="28">
        <f>+D292*D291</f>
        <v>170156400</v>
      </c>
      <c r="E293" s="28">
        <f>+E292*E291</f>
        <v>228486013.91999999</v>
      </c>
      <c r="F293" s="28">
        <f>+F292*F291</f>
        <v>313597054.10519999</v>
      </c>
      <c r="G293" s="28">
        <f>+G292*G291</f>
        <v>411313896.16438025</v>
      </c>
      <c r="H293" s="28">
        <f>+H292*H291</f>
        <v>533062809.42903692</v>
      </c>
      <c r="I293" s="16"/>
      <c r="J293" s="16"/>
    </row>
    <row r="294" spans="1:10" x14ac:dyDescent="0.15">
      <c r="A294" s="16"/>
      <c r="B294" s="16"/>
      <c r="C294" s="16"/>
      <c r="D294" s="16"/>
      <c r="E294" s="16"/>
      <c r="F294" s="16"/>
      <c r="G294" s="16"/>
      <c r="H294" s="16"/>
      <c r="I294" s="16"/>
      <c r="J294" s="16"/>
    </row>
    <row r="295" spans="1:10" ht="16" x14ac:dyDescent="0.2">
      <c r="A295" s="16"/>
      <c r="B295" s="27" t="str">
        <f>+F29</f>
        <v>Telemedicina</v>
      </c>
      <c r="C295" s="23" t="s">
        <v>190</v>
      </c>
      <c r="D295" s="40">
        <f>IF(E29&gt;0,Instrucciones!E321)</f>
        <v>1224</v>
      </c>
      <c r="E295" s="40">
        <f>+(D295*(1+$E$287))</f>
        <v>1468.8</v>
      </c>
      <c r="F295" s="40">
        <f>+E295*(1+$F$287)</f>
        <v>1836</v>
      </c>
      <c r="G295" s="40">
        <f>+F295*(1+$G$287)</f>
        <v>2203.1999999999998</v>
      </c>
      <c r="H295" s="40">
        <f>+G295*(1+$H$287)</f>
        <v>2643.8399999999997</v>
      </c>
      <c r="I295" s="16"/>
      <c r="J295" s="16"/>
    </row>
    <row r="296" spans="1:10" ht="16" x14ac:dyDescent="0.2">
      <c r="A296" s="16"/>
      <c r="B296" s="16"/>
      <c r="C296" s="23" t="s">
        <v>191</v>
      </c>
      <c r="D296" s="40">
        <f>IF(D295&gt;0,Instrucciones!G321)</f>
        <v>24000</v>
      </c>
      <c r="E296" s="40">
        <f>+D296*(1+$E$289)</f>
        <v>26856</v>
      </c>
      <c r="F296" s="40">
        <f>+E296*(1+$F$289)</f>
        <v>29487.888000000003</v>
      </c>
      <c r="G296" s="40">
        <f>+F296*(1+$G$289)</f>
        <v>32230.261584000003</v>
      </c>
      <c r="H296" s="40">
        <f>+G296*(1+$H$289)</f>
        <v>34808.682510720006</v>
      </c>
      <c r="I296" s="16"/>
      <c r="J296" s="16"/>
    </row>
    <row r="297" spans="1:10" ht="16" x14ac:dyDescent="0.2">
      <c r="A297" s="16"/>
      <c r="B297" s="16"/>
      <c r="C297" s="16"/>
      <c r="D297" s="28">
        <f>+D296*D295</f>
        <v>29376000</v>
      </c>
      <c r="E297" s="28">
        <f>+E296*E295</f>
        <v>39446092.799999997</v>
      </c>
      <c r="F297" s="28">
        <f>+F296*F295</f>
        <v>54139762.368000008</v>
      </c>
      <c r="G297" s="28">
        <f>+G296*G295</f>
        <v>71009712.321868807</v>
      </c>
      <c r="H297" s="28">
        <f>+H296*H295</f>
        <v>92028587.169141963</v>
      </c>
      <c r="I297" s="16"/>
      <c r="J297" s="16"/>
    </row>
    <row r="298" spans="1:10" x14ac:dyDescent="0.15">
      <c r="A298" s="16"/>
      <c r="B298" s="16"/>
      <c r="C298" s="16"/>
      <c r="D298" s="16"/>
      <c r="E298" s="16"/>
      <c r="F298" s="16"/>
      <c r="G298" s="16"/>
      <c r="H298" s="16"/>
      <c r="I298" s="16"/>
      <c r="J298" s="16"/>
    </row>
    <row r="299" spans="1:10" ht="16" x14ac:dyDescent="0.2">
      <c r="A299" s="16"/>
      <c r="B299" s="27" t="str">
        <f>+F30</f>
        <v>Laboratorios</v>
      </c>
      <c r="C299" s="23" t="s">
        <v>190</v>
      </c>
      <c r="D299" s="40">
        <f>IF(E30&gt;0,Instrucciones!E322)</f>
        <v>918</v>
      </c>
      <c r="E299" s="40">
        <f>+(D299*(1+$E$287))</f>
        <v>1101.5999999999999</v>
      </c>
      <c r="F299" s="40">
        <f>+E299*(1+$F$287)</f>
        <v>1377</v>
      </c>
      <c r="G299" s="40">
        <f>+F299*(1+$G$287)</f>
        <v>1652.3999999999999</v>
      </c>
      <c r="H299" s="40">
        <f>+G299*(1+$H$287)</f>
        <v>1982.8799999999997</v>
      </c>
      <c r="I299" s="16"/>
      <c r="J299" s="16"/>
    </row>
    <row r="300" spans="1:10" ht="16" x14ac:dyDescent="0.2">
      <c r="A300" s="16"/>
      <c r="B300" s="16"/>
      <c r="C300" s="23" t="s">
        <v>191</v>
      </c>
      <c r="D300" s="40">
        <f>IF(D299&gt;0,Instrucciones!G322)</f>
        <v>28000</v>
      </c>
      <c r="E300" s="40">
        <f>+D300*(1+$E$289)</f>
        <v>31332</v>
      </c>
      <c r="F300" s="40">
        <f>+E300*(1+$F$289)</f>
        <v>34402.536</v>
      </c>
      <c r="G300" s="40">
        <f>+F300*(1+$G$289)</f>
        <v>37601.971848000001</v>
      </c>
      <c r="H300" s="40">
        <f>+G300*(1+$H$289)</f>
        <v>40610.129595840001</v>
      </c>
      <c r="I300" s="16"/>
      <c r="J300" s="16"/>
    </row>
    <row r="301" spans="1:10" ht="16" x14ac:dyDescent="0.2">
      <c r="A301" s="16"/>
      <c r="B301" s="16"/>
      <c r="C301" s="16"/>
      <c r="D301" s="28">
        <f>+D300*D299</f>
        <v>25704000</v>
      </c>
      <c r="E301" s="28">
        <f>+E300*E299</f>
        <v>34515331.199999996</v>
      </c>
      <c r="F301" s="28">
        <f>+F300*F299</f>
        <v>47372292.071999997</v>
      </c>
      <c r="G301" s="28">
        <f>+G300*G299</f>
        <v>62133498.281635195</v>
      </c>
      <c r="H301" s="28">
        <f>+H300*H299</f>
        <v>80525013.772999212</v>
      </c>
      <c r="I301" s="16"/>
      <c r="J301" s="16"/>
    </row>
    <row r="302" spans="1:10" x14ac:dyDescent="0.15">
      <c r="A302" s="16"/>
      <c r="B302" s="16"/>
      <c r="C302" s="16"/>
      <c r="D302" s="16"/>
      <c r="E302" s="16"/>
      <c r="F302" s="16"/>
      <c r="G302" s="16"/>
      <c r="H302" s="16"/>
      <c r="I302" s="16"/>
      <c r="J302" s="16"/>
    </row>
    <row r="303" spans="1:10" ht="16" x14ac:dyDescent="0.2">
      <c r="A303" s="16"/>
      <c r="B303" s="27" t="str">
        <f>+F31</f>
        <v>Imágenes</v>
      </c>
      <c r="C303" s="23" t="s">
        <v>190</v>
      </c>
      <c r="D303" s="40">
        <f>IF(E31&gt;0,Instrucciones!E323)</f>
        <v>510</v>
      </c>
      <c r="E303" s="40">
        <f>+(D303*(1+$E$287))</f>
        <v>612</v>
      </c>
      <c r="F303" s="40">
        <f>+E303*(1+$F$287)</f>
        <v>765</v>
      </c>
      <c r="G303" s="40">
        <f>+F303*(1+$G$287)</f>
        <v>918</v>
      </c>
      <c r="H303" s="40">
        <f>+G303*(1+$H$287)</f>
        <v>1101.5999999999999</v>
      </c>
      <c r="I303" s="16"/>
      <c r="J303" s="16"/>
    </row>
    <row r="304" spans="1:10" ht="16" x14ac:dyDescent="0.2">
      <c r="A304" s="16"/>
      <c r="B304" s="16"/>
      <c r="C304" s="23" t="s">
        <v>191</v>
      </c>
      <c r="D304" s="40">
        <f>IF(D303&gt;0,Instrucciones!G323)</f>
        <v>56000</v>
      </c>
      <c r="E304" s="40">
        <f>+D304*(1+$E$289)</f>
        <v>62664</v>
      </c>
      <c r="F304" s="40">
        <f>+E304*(1+$F$289)</f>
        <v>68805.072</v>
      </c>
      <c r="G304" s="40">
        <f>+F304*(1+$G$289)</f>
        <v>75203.943696000002</v>
      </c>
      <c r="H304" s="40">
        <f>+G304*(1+$H$289)</f>
        <v>81220.259191680001</v>
      </c>
      <c r="I304" s="16"/>
      <c r="J304" s="16"/>
    </row>
    <row r="305" spans="1:10" ht="16" x14ac:dyDescent="0.2">
      <c r="A305" s="16"/>
      <c r="B305" s="16"/>
      <c r="C305" s="16"/>
      <c r="D305" s="28">
        <f>+D304*D303</f>
        <v>28560000</v>
      </c>
      <c r="E305" s="28">
        <f>+E304*E303</f>
        <v>38350368</v>
      </c>
      <c r="F305" s="28">
        <f>+F304*F303</f>
        <v>52635880.079999998</v>
      </c>
      <c r="G305" s="28">
        <f>+G304*G303</f>
        <v>69037220.312928006</v>
      </c>
      <c r="H305" s="28">
        <f>+H304*H303</f>
        <v>89472237.525554687</v>
      </c>
      <c r="I305" s="16"/>
      <c r="J305" s="16"/>
    </row>
    <row r="306" spans="1:10" x14ac:dyDescent="0.15">
      <c r="A306" s="16"/>
      <c r="B306" s="16"/>
      <c r="C306" s="16"/>
      <c r="D306" s="16"/>
      <c r="E306" s="16"/>
      <c r="F306" s="16"/>
      <c r="G306" s="16"/>
      <c r="H306" s="16"/>
      <c r="I306" s="16"/>
      <c r="J306" s="16"/>
    </row>
    <row r="307" spans="1:10" ht="16" x14ac:dyDescent="0.2">
      <c r="A307" s="16"/>
      <c r="B307" s="27" t="str">
        <f>+F32</f>
        <v>Medicamentos</v>
      </c>
      <c r="C307" s="23" t="s">
        <v>190</v>
      </c>
      <c r="D307" s="40">
        <f>Instrucciones!E324</f>
        <v>816</v>
      </c>
      <c r="E307" s="40">
        <f>+(D307*(1+$E$287))</f>
        <v>979.19999999999993</v>
      </c>
      <c r="F307" s="40">
        <f>+E307*(1+$F$287)</f>
        <v>1224</v>
      </c>
      <c r="G307" s="40">
        <f>+F307*(1+$G$287)</f>
        <v>1468.8</v>
      </c>
      <c r="H307" s="40">
        <f>+G307*(1+$H$287)</f>
        <v>1762.56</v>
      </c>
      <c r="I307" s="16"/>
      <c r="J307" s="16"/>
    </row>
    <row r="308" spans="1:10" ht="16" x14ac:dyDescent="0.2">
      <c r="A308" s="16"/>
      <c r="B308" s="16"/>
      <c r="C308" s="23" t="s">
        <v>191</v>
      </c>
      <c r="D308" s="40">
        <f>IF(D307&gt;0,Instrucciones!G324)</f>
        <v>21600</v>
      </c>
      <c r="E308" s="40">
        <f>+D308*(1+$E$289)</f>
        <v>24170.400000000001</v>
      </c>
      <c r="F308" s="40">
        <f>+E308*(1+$F$289)</f>
        <v>26539.099200000004</v>
      </c>
      <c r="G308" s="40">
        <f>+F308*(1+$G$289)</f>
        <v>29007.235425600004</v>
      </c>
      <c r="H308" s="40">
        <f>+G308*(1+$H$289)</f>
        <v>31327.814259648007</v>
      </c>
      <c r="I308" s="16"/>
      <c r="J308" s="16"/>
    </row>
    <row r="309" spans="1:10" ht="16" x14ac:dyDescent="0.2">
      <c r="A309" s="16"/>
      <c r="B309" s="16"/>
      <c r="C309" s="16"/>
      <c r="D309" s="28">
        <f>+D308*D307</f>
        <v>17625600</v>
      </c>
      <c r="E309" s="28">
        <f>+E308*E307</f>
        <v>23667655.68</v>
      </c>
      <c r="F309" s="28">
        <f>+F308*F307</f>
        <v>32483857.420800004</v>
      </c>
      <c r="G309" s="28">
        <f>+G308*G307</f>
        <v>42605827.393121287</v>
      </c>
      <c r="H309" s="28">
        <f>+H308*H307</f>
        <v>55217152.301485188</v>
      </c>
      <c r="I309" s="16"/>
      <c r="J309" s="16"/>
    </row>
    <row r="310" spans="1:10" x14ac:dyDescent="0.15">
      <c r="A310" s="16"/>
      <c r="B310" s="16"/>
      <c r="C310" s="16"/>
      <c r="D310" s="16"/>
      <c r="E310" s="16"/>
      <c r="F310" s="16"/>
      <c r="G310" s="16"/>
      <c r="H310" s="16"/>
      <c r="I310" s="16"/>
      <c r="J310" s="16"/>
    </row>
    <row r="311" spans="1:10" ht="16" x14ac:dyDescent="0.2">
      <c r="A311" s="16"/>
      <c r="B311" s="27" t="str">
        <f>+F33</f>
        <v>Salud ocupacional</v>
      </c>
      <c r="C311" s="23" t="s">
        <v>190</v>
      </c>
      <c r="D311" s="40">
        <f>Instrucciones!E325</f>
        <v>306</v>
      </c>
      <c r="E311" s="40">
        <f>+(D311*(1+$E$287))</f>
        <v>367.2</v>
      </c>
      <c r="F311" s="40">
        <f>+E311*(1+$F$287)</f>
        <v>459</v>
      </c>
      <c r="G311" s="40">
        <f>+F311*(1+$G$287)</f>
        <v>550.79999999999995</v>
      </c>
      <c r="H311" s="40">
        <f>+G311*(1+$H$287)</f>
        <v>660.95999999999992</v>
      </c>
      <c r="I311" s="16"/>
      <c r="J311" s="16"/>
    </row>
    <row r="312" spans="1:10" ht="16" x14ac:dyDescent="0.2">
      <c r="A312" s="16"/>
      <c r="B312" s="16"/>
      <c r="C312" s="23" t="s">
        <v>191</v>
      </c>
      <c r="D312" s="40">
        <f>IF(D311&gt;0,Instrucciones!G325)</f>
        <v>700000</v>
      </c>
      <c r="E312" s="40">
        <f>+D312*(1+$E$289)</f>
        <v>783300</v>
      </c>
      <c r="F312" s="40">
        <f>+E312*(1+$F$289)</f>
        <v>860063.4</v>
      </c>
      <c r="G312" s="40">
        <f>+F312*(1+$G$289)</f>
        <v>940049.29619999998</v>
      </c>
      <c r="H312" s="40">
        <f>+G312*(1+$H$289)</f>
        <v>1015253.239896</v>
      </c>
      <c r="I312" s="16"/>
      <c r="J312" s="16"/>
    </row>
    <row r="313" spans="1:10" ht="16" x14ac:dyDescent="0.2">
      <c r="A313" s="16"/>
      <c r="B313" s="16"/>
      <c r="C313" s="16"/>
      <c r="D313" s="28">
        <f>+D312*D311</f>
        <v>214200000</v>
      </c>
      <c r="E313" s="28">
        <f>+E312*E311</f>
        <v>287627760</v>
      </c>
      <c r="F313" s="28">
        <f>+F312*F311</f>
        <v>394769100.60000002</v>
      </c>
      <c r="G313" s="28">
        <f>+G312*G311</f>
        <v>517779152.34695995</v>
      </c>
      <c r="H313" s="28">
        <f>+H312*H311</f>
        <v>671041781.44166005</v>
      </c>
      <c r="I313" s="16"/>
      <c r="J313" s="16"/>
    </row>
    <row r="314" spans="1:10" x14ac:dyDescent="0.15">
      <c r="A314" s="16"/>
      <c r="B314" s="16"/>
      <c r="C314" s="16"/>
      <c r="D314" s="16"/>
      <c r="E314" s="16"/>
      <c r="F314" s="16"/>
      <c r="G314" s="16"/>
      <c r="H314" s="16"/>
      <c r="I314" s="16"/>
      <c r="J314" s="16"/>
    </row>
    <row r="315" spans="1:10" ht="16" x14ac:dyDescent="0.2">
      <c r="A315" s="16"/>
      <c r="B315" s="27" t="str">
        <f>+F34</f>
        <v>Bienestar</v>
      </c>
      <c r="C315" s="23" t="s">
        <v>190</v>
      </c>
      <c r="D315" s="40">
        <f>Instrucciones!E326</f>
        <v>255</v>
      </c>
      <c r="E315" s="40">
        <f>+(D315*(1+$E$287))</f>
        <v>306</v>
      </c>
      <c r="F315" s="40">
        <f>+E315*(1+$F$287)</f>
        <v>382.5</v>
      </c>
      <c r="G315" s="40">
        <f>+F315*(1+$G$287)</f>
        <v>459</v>
      </c>
      <c r="H315" s="40">
        <f>+G315*(1+$H$287)</f>
        <v>550.79999999999995</v>
      </c>
      <c r="I315" s="16"/>
      <c r="J315" s="16"/>
    </row>
    <row r="316" spans="1:10" ht="16" x14ac:dyDescent="0.2">
      <c r="A316" s="16"/>
      <c r="B316" s="16"/>
      <c r="C316" s="23" t="s">
        <v>191</v>
      </c>
      <c r="D316" s="40">
        <f>IF(D315&gt;0,Instrucciones!G326)</f>
        <v>900000</v>
      </c>
      <c r="E316" s="40">
        <f>+D316*(1+$E$289)</f>
        <v>1007100</v>
      </c>
      <c r="F316" s="40">
        <f>+E316*(1+$F$289)</f>
        <v>1105795.8</v>
      </c>
      <c r="G316" s="40">
        <f>+F316*(1+$G$289)</f>
        <v>1208634.8093999999</v>
      </c>
      <c r="H316" s="40">
        <f>+G316*(1+$H$289)</f>
        <v>1305325.594152</v>
      </c>
      <c r="I316" s="16"/>
      <c r="J316" s="16"/>
    </row>
    <row r="317" spans="1:10" ht="16" x14ac:dyDescent="0.2">
      <c r="A317" s="16"/>
      <c r="B317" s="16"/>
      <c r="C317" s="16"/>
      <c r="D317" s="28">
        <f>+D316*D315</f>
        <v>229500000</v>
      </c>
      <c r="E317" s="28">
        <f>+E316*E315</f>
        <v>308172600</v>
      </c>
      <c r="F317" s="28">
        <f>+F316*F315</f>
        <v>422966893.5</v>
      </c>
      <c r="G317" s="28">
        <f>+G316*G315</f>
        <v>554763377.51459992</v>
      </c>
      <c r="H317" s="28">
        <f>+H316*H315</f>
        <v>718973337.2589215</v>
      </c>
      <c r="I317" s="16"/>
      <c r="J317" s="16"/>
    </row>
    <row r="318" spans="1:10" x14ac:dyDescent="0.15">
      <c r="A318" s="16"/>
      <c r="B318" s="16"/>
      <c r="C318" s="16"/>
      <c r="D318" s="16"/>
      <c r="E318" s="16"/>
      <c r="F318" s="16"/>
      <c r="G318" s="16"/>
      <c r="H318" s="16"/>
      <c r="I318" s="16"/>
      <c r="J318" s="16"/>
    </row>
    <row r="319" spans="1:10" ht="16" x14ac:dyDescent="0.2">
      <c r="A319" s="16"/>
      <c r="B319" s="27" t="str">
        <f>+F35</f>
        <v>Financiación</v>
      </c>
      <c r="C319" s="23" t="s">
        <v>190</v>
      </c>
      <c r="D319" s="40">
        <f>Instrucciones!E327</f>
        <v>204</v>
      </c>
      <c r="E319" s="40">
        <f>+(D319*(1+$E$287))</f>
        <v>244.79999999999998</v>
      </c>
      <c r="F319" s="40">
        <f>+E319*(1+$F$287)</f>
        <v>306</v>
      </c>
      <c r="G319" s="40">
        <f>+F319*(1+$G$287)</f>
        <v>367.2</v>
      </c>
      <c r="H319" s="40">
        <f>+G319*(1+$H$287)</f>
        <v>440.64</v>
      </c>
      <c r="I319" s="16"/>
      <c r="J319" s="16"/>
    </row>
    <row r="320" spans="1:10" ht="16" x14ac:dyDescent="0.2">
      <c r="A320" s="16"/>
      <c r="B320" s="16"/>
      <c r="C320" s="23" t="s">
        <v>191</v>
      </c>
      <c r="D320" s="40">
        <f>IF(D319&gt;0,Instrucciones!G327)</f>
        <v>800000</v>
      </c>
      <c r="E320" s="40">
        <f>+D320*(1+$E$289)</f>
        <v>895200</v>
      </c>
      <c r="F320" s="40">
        <f>+E320*(1+$F$289)</f>
        <v>982929.60000000009</v>
      </c>
      <c r="G320" s="40">
        <f>+F320*(1+$G$289)</f>
        <v>1074342.0528000002</v>
      </c>
      <c r="H320" s="40">
        <f>+G320*(1+$H$289)</f>
        <v>1160289.4170240003</v>
      </c>
      <c r="I320" s="16"/>
      <c r="J320" s="16"/>
    </row>
    <row r="321" spans="1:10" ht="16" x14ac:dyDescent="0.2">
      <c r="A321" s="16"/>
      <c r="B321" s="16"/>
      <c r="C321" s="16"/>
      <c r="D321" s="28">
        <f>+D320*D319</f>
        <v>163200000</v>
      </c>
      <c r="E321" s="28">
        <f>+E320*E319</f>
        <v>219144959.99999997</v>
      </c>
      <c r="F321" s="28">
        <f>+F320*F319</f>
        <v>300776457.60000002</v>
      </c>
      <c r="G321" s="28">
        <f>+G320*G319</f>
        <v>394498401.78816003</v>
      </c>
      <c r="H321" s="28">
        <f>+H320*H319</f>
        <v>511269928.71745551</v>
      </c>
      <c r="I321" s="16"/>
      <c r="J321" s="16"/>
    </row>
    <row r="322" spans="1:10" x14ac:dyDescent="0.15">
      <c r="A322" s="16"/>
      <c r="B322" s="16"/>
      <c r="C322" s="16"/>
      <c r="D322" s="16"/>
      <c r="E322" s="16"/>
      <c r="F322" s="16"/>
      <c r="G322" s="16"/>
      <c r="H322" s="16"/>
      <c r="I322" s="16"/>
      <c r="J322" s="16"/>
    </row>
    <row r="323" spans="1:10" ht="16" hidden="1" x14ac:dyDescent="0.2">
      <c r="A323" s="16"/>
      <c r="B323" s="27" t="str">
        <f>+F36</f>
        <v xml:space="preserve"> </v>
      </c>
      <c r="C323" s="23" t="s">
        <v>190</v>
      </c>
      <c r="D323" s="40">
        <f>Instrucciones!E328</f>
        <v>0</v>
      </c>
      <c r="E323" s="40">
        <f>+D323*(1+$E$287)</f>
        <v>0</v>
      </c>
      <c r="F323" s="40">
        <f>+E323*(1+$F$287)</f>
        <v>0</v>
      </c>
      <c r="G323" s="40">
        <f>+F323*(1+$G$287)</f>
        <v>0</v>
      </c>
      <c r="H323" s="40">
        <f>+G323*(1+$H$287)</f>
        <v>0</v>
      </c>
      <c r="I323" s="16"/>
      <c r="J323" s="16"/>
    </row>
    <row r="324" spans="1:10" ht="16" hidden="1" x14ac:dyDescent="0.2">
      <c r="A324" s="16"/>
      <c r="B324" s="16"/>
      <c r="C324" s="23" t="s">
        <v>191</v>
      </c>
      <c r="D324" s="40" t="b">
        <f>IF(D323&gt;0,Instrucciones!G328)</f>
        <v>0</v>
      </c>
      <c r="E324" s="40">
        <f>+D324*(1+$E$289)</f>
        <v>0</v>
      </c>
      <c r="F324" s="40">
        <f>+E324*(1+$F$289)</f>
        <v>0</v>
      </c>
      <c r="G324" s="40">
        <f>+F324*(1+$G$289)</f>
        <v>0</v>
      </c>
      <c r="H324" s="40">
        <f>+G324*(1+$H$289)</f>
        <v>0</v>
      </c>
      <c r="I324" s="16"/>
      <c r="J324" s="16"/>
    </row>
    <row r="325" spans="1:10" ht="16" hidden="1" x14ac:dyDescent="0.2">
      <c r="A325" s="16"/>
      <c r="B325" s="16"/>
      <c r="C325" s="16"/>
      <c r="D325" s="28">
        <f>+D324*D323</f>
        <v>0</v>
      </c>
      <c r="E325" s="28">
        <f>+E324*E323</f>
        <v>0</v>
      </c>
      <c r="F325" s="28">
        <f>+F324*F323</f>
        <v>0</v>
      </c>
      <c r="G325" s="28">
        <f>+G324*G323</f>
        <v>0</v>
      </c>
      <c r="H325" s="28">
        <f>+H324*H323</f>
        <v>0</v>
      </c>
      <c r="I325" s="16"/>
      <c r="J325" s="16"/>
    </row>
    <row r="326" spans="1:10" ht="16" hidden="1" x14ac:dyDescent="0.2">
      <c r="A326" s="16"/>
      <c r="B326" s="16"/>
      <c r="C326" s="16"/>
      <c r="D326" s="29"/>
      <c r="E326" s="29"/>
      <c r="F326" s="29"/>
      <c r="G326" s="29"/>
      <c r="H326" s="29"/>
      <c r="I326" s="16"/>
      <c r="J326" s="16"/>
    </row>
    <row r="327" spans="1:10" ht="16" hidden="1" x14ac:dyDescent="0.2">
      <c r="A327" s="16"/>
      <c r="B327" s="27" t="str">
        <f>+F37</f>
        <v xml:space="preserve"> </v>
      </c>
      <c r="C327" s="23" t="s">
        <v>190</v>
      </c>
      <c r="D327" s="40">
        <f>Instrucciones!E329</f>
        <v>0</v>
      </c>
      <c r="E327" s="40">
        <f>+D327*(1+$E$287)</f>
        <v>0</v>
      </c>
      <c r="F327" s="40">
        <f>+E327*(1+$F$287)</f>
        <v>0</v>
      </c>
      <c r="G327" s="40">
        <f>+F327*(1+$G$287)</f>
        <v>0</v>
      </c>
      <c r="H327" s="40">
        <f>+G327*(1+$H$287)</f>
        <v>0</v>
      </c>
      <c r="I327" s="16"/>
      <c r="J327" s="16"/>
    </row>
    <row r="328" spans="1:10" ht="16" hidden="1" x14ac:dyDescent="0.2">
      <c r="A328" s="16"/>
      <c r="B328" s="16"/>
      <c r="C328" s="23" t="s">
        <v>191</v>
      </c>
      <c r="D328" s="40" t="b">
        <f>IF(D327&gt;0,Instrucciones!G329)</f>
        <v>0</v>
      </c>
      <c r="E328" s="40">
        <f>+D328*(1+$E$289)</f>
        <v>0</v>
      </c>
      <c r="F328" s="40">
        <f>+E328*(1+$F$289)</f>
        <v>0</v>
      </c>
      <c r="G328" s="40">
        <f>+F328*(1+$G$289)</f>
        <v>0</v>
      </c>
      <c r="H328" s="40">
        <f>+G328*(1+$H$289)</f>
        <v>0</v>
      </c>
      <c r="I328" s="16"/>
      <c r="J328" s="16"/>
    </row>
    <row r="329" spans="1:10" ht="16" hidden="1" x14ac:dyDescent="0.2">
      <c r="A329" s="16"/>
      <c r="B329" s="16"/>
      <c r="C329" s="16"/>
      <c r="D329" s="28">
        <f>+D328*D327</f>
        <v>0</v>
      </c>
      <c r="E329" s="28">
        <f>+E328*E327</f>
        <v>0</v>
      </c>
      <c r="F329" s="28">
        <f>+F328*F327</f>
        <v>0</v>
      </c>
      <c r="G329" s="28">
        <f>+G328*G327</f>
        <v>0</v>
      </c>
      <c r="H329" s="28">
        <f>+H328*H327</f>
        <v>0</v>
      </c>
      <c r="I329" s="16"/>
      <c r="J329" s="16"/>
    </row>
    <row r="330" spans="1:10" hidden="1" x14ac:dyDescent="0.15">
      <c r="A330" s="16"/>
      <c r="B330" s="16"/>
      <c r="C330" s="16"/>
      <c r="D330" s="16"/>
      <c r="E330" s="16"/>
      <c r="F330" s="16"/>
      <c r="G330" s="16"/>
      <c r="H330" s="16"/>
      <c r="I330" s="16"/>
      <c r="J330" s="16"/>
    </row>
    <row r="331" spans="1:10" ht="16" hidden="1" x14ac:dyDescent="0.2">
      <c r="A331" s="16"/>
      <c r="B331" s="27" t="str">
        <f>+F38</f>
        <v xml:space="preserve"> </v>
      </c>
      <c r="C331" s="23" t="s">
        <v>190</v>
      </c>
      <c r="D331" s="40">
        <f>Instrucciones!E330</f>
        <v>0</v>
      </c>
      <c r="E331" s="40">
        <f>+D331*(1+$E$287)</f>
        <v>0</v>
      </c>
      <c r="F331" s="40">
        <f>+E331*(1+$F$287)</f>
        <v>0</v>
      </c>
      <c r="G331" s="40">
        <f>+F331*(1+$G$287)</f>
        <v>0</v>
      </c>
      <c r="H331" s="40">
        <f>+G331*(1+$H$287)</f>
        <v>0</v>
      </c>
      <c r="I331" s="16"/>
      <c r="J331" s="16"/>
    </row>
    <row r="332" spans="1:10" ht="16" hidden="1" x14ac:dyDescent="0.2">
      <c r="A332" s="16"/>
      <c r="B332" s="16"/>
      <c r="C332" s="23" t="s">
        <v>191</v>
      </c>
      <c r="D332" s="40" t="b">
        <f>IF(D331&gt;0,Instrucciones!G330)</f>
        <v>0</v>
      </c>
      <c r="E332" s="40">
        <f>+D332*(1+$E$289)</f>
        <v>0</v>
      </c>
      <c r="F332" s="40">
        <f>+E332*(1+$F$289)</f>
        <v>0</v>
      </c>
      <c r="G332" s="40">
        <f>+F332*(1+$G$289)</f>
        <v>0</v>
      </c>
      <c r="H332" s="40">
        <f>+G332*(1+$H$289)</f>
        <v>0</v>
      </c>
      <c r="I332" s="16"/>
      <c r="J332" s="16"/>
    </row>
    <row r="333" spans="1:10" ht="16" hidden="1" x14ac:dyDescent="0.2">
      <c r="A333" s="16"/>
      <c r="B333" s="16"/>
      <c r="C333" s="16"/>
      <c r="D333" s="28">
        <f>+D332*D331</f>
        <v>0</v>
      </c>
      <c r="E333" s="28">
        <f>+E332*E331</f>
        <v>0</v>
      </c>
      <c r="F333" s="28">
        <f>+F332*F331</f>
        <v>0</v>
      </c>
      <c r="G333" s="28">
        <f>+G332*G331</f>
        <v>0</v>
      </c>
      <c r="H333" s="28">
        <f>+H332*H331</f>
        <v>0</v>
      </c>
      <c r="I333" s="16"/>
      <c r="J333" s="16"/>
    </row>
    <row r="334" spans="1:10" hidden="1" x14ac:dyDescent="0.15">
      <c r="A334" s="16"/>
      <c r="B334" s="16"/>
      <c r="C334" s="16"/>
      <c r="D334" s="16"/>
      <c r="E334" s="16"/>
      <c r="F334" s="16"/>
      <c r="G334" s="16"/>
      <c r="H334" s="16"/>
      <c r="I334" s="16"/>
      <c r="J334" s="16"/>
    </row>
    <row r="335" spans="1:10" ht="16" hidden="1" x14ac:dyDescent="0.2">
      <c r="A335" s="16"/>
      <c r="B335" s="27" t="str">
        <f>+F39</f>
        <v xml:space="preserve"> </v>
      </c>
      <c r="C335" s="23" t="s">
        <v>190</v>
      </c>
      <c r="D335" s="40">
        <f>Instrucciones!E331</f>
        <v>0</v>
      </c>
      <c r="E335" s="40">
        <f>+D335*(1+$E$287)</f>
        <v>0</v>
      </c>
      <c r="F335" s="40">
        <f>+E335*(1+$F$287)</f>
        <v>0</v>
      </c>
      <c r="G335" s="40">
        <f>+F335*(1+$G$287)</f>
        <v>0</v>
      </c>
      <c r="H335" s="40">
        <f>+G335*(1+$H$287)</f>
        <v>0</v>
      </c>
      <c r="I335" s="16"/>
      <c r="J335" s="16"/>
    </row>
    <row r="336" spans="1:10" ht="16" hidden="1" x14ac:dyDescent="0.2">
      <c r="A336" s="16"/>
      <c r="B336" s="16"/>
      <c r="C336" s="23" t="s">
        <v>191</v>
      </c>
      <c r="D336" s="40" t="b">
        <f>IF(D335&gt;0,Instrucciones!G331)</f>
        <v>0</v>
      </c>
      <c r="E336" s="40">
        <f>+D336*(1+$E$289)</f>
        <v>0</v>
      </c>
      <c r="F336" s="40">
        <f>+E336*(1+$F$289)</f>
        <v>0</v>
      </c>
      <c r="G336" s="40">
        <f>+F336*(1+$G$289)</f>
        <v>0</v>
      </c>
      <c r="H336" s="40">
        <f>+G336*(1+$H$289)</f>
        <v>0</v>
      </c>
      <c r="I336" s="16"/>
      <c r="J336" s="16"/>
    </row>
    <row r="337" spans="1:10" ht="16" hidden="1" x14ac:dyDescent="0.2">
      <c r="A337" s="16"/>
      <c r="B337" s="16"/>
      <c r="C337" s="16"/>
      <c r="D337" s="28">
        <f>+D336*D335</f>
        <v>0</v>
      </c>
      <c r="E337" s="28">
        <f>+E336*E335</f>
        <v>0</v>
      </c>
      <c r="F337" s="28">
        <f>+F336*F335</f>
        <v>0</v>
      </c>
      <c r="G337" s="28">
        <f>+G336*G335</f>
        <v>0</v>
      </c>
      <c r="H337" s="28">
        <f>+H336*H335</f>
        <v>0</v>
      </c>
      <c r="I337" s="16"/>
      <c r="J337" s="16"/>
    </row>
    <row r="338" spans="1:10" hidden="1" x14ac:dyDescent="0.15">
      <c r="A338" s="16"/>
      <c r="B338" s="16"/>
      <c r="C338" s="16"/>
      <c r="D338" s="16"/>
      <c r="E338" s="16"/>
      <c r="F338" s="16"/>
      <c r="G338" s="16"/>
      <c r="H338" s="16"/>
      <c r="I338" s="16"/>
      <c r="J338" s="16"/>
    </row>
    <row r="339" spans="1:10" ht="16" hidden="1" x14ac:dyDescent="0.2">
      <c r="A339" s="16"/>
      <c r="B339" s="27" t="str">
        <f>+F40</f>
        <v xml:space="preserve"> </v>
      </c>
      <c r="C339" s="23" t="s">
        <v>190</v>
      </c>
      <c r="D339" s="40">
        <f>Instrucciones!E332</f>
        <v>0</v>
      </c>
      <c r="E339" s="40">
        <f>+D339*(1+$E$287)</f>
        <v>0</v>
      </c>
      <c r="F339" s="40">
        <f>+E339*(1+$F$287)</f>
        <v>0</v>
      </c>
      <c r="G339" s="40">
        <f>+F339*(1+$G$287)</f>
        <v>0</v>
      </c>
      <c r="H339" s="40">
        <f>+G339*(1+$H$287)</f>
        <v>0</v>
      </c>
      <c r="I339" s="16"/>
      <c r="J339" s="16"/>
    </row>
    <row r="340" spans="1:10" ht="16" hidden="1" x14ac:dyDescent="0.2">
      <c r="A340" s="16"/>
      <c r="B340" s="16"/>
      <c r="C340" s="23" t="s">
        <v>191</v>
      </c>
      <c r="D340" s="40" t="b">
        <f>IF(D339&gt;0,Instrucciones!G332)</f>
        <v>0</v>
      </c>
      <c r="E340" s="40">
        <f>+D340*(1+$E$289)</f>
        <v>0</v>
      </c>
      <c r="F340" s="40">
        <f>+E340*(1+$F$289)</f>
        <v>0</v>
      </c>
      <c r="G340" s="40">
        <f>+F340*(1+$G$289)</f>
        <v>0</v>
      </c>
      <c r="H340" s="40">
        <f>+G340*(1+$H$289)</f>
        <v>0</v>
      </c>
      <c r="I340" s="16"/>
      <c r="J340" s="16"/>
    </row>
    <row r="341" spans="1:10" ht="16" hidden="1" x14ac:dyDescent="0.2">
      <c r="A341" s="16"/>
      <c r="B341" s="16"/>
      <c r="C341" s="16"/>
      <c r="D341" s="28">
        <f>+D340*D339</f>
        <v>0</v>
      </c>
      <c r="E341" s="28">
        <f>+E340*E339</f>
        <v>0</v>
      </c>
      <c r="F341" s="28">
        <f>+F340*F339</f>
        <v>0</v>
      </c>
      <c r="G341" s="28">
        <f>+G340*G339</f>
        <v>0</v>
      </c>
      <c r="H341" s="28">
        <f>+H340*H339</f>
        <v>0</v>
      </c>
      <c r="I341" s="16"/>
      <c r="J341" s="16"/>
    </row>
    <row r="342" spans="1:10" hidden="1" x14ac:dyDescent="0.15">
      <c r="A342" s="16"/>
      <c r="B342" s="16"/>
      <c r="C342" s="16"/>
      <c r="D342" s="16"/>
      <c r="E342" s="16"/>
      <c r="F342" s="16"/>
      <c r="G342" s="16"/>
      <c r="H342" s="16"/>
      <c r="I342" s="16"/>
      <c r="J342" s="16"/>
    </row>
    <row r="343" spans="1:10" ht="16" hidden="1" x14ac:dyDescent="0.2">
      <c r="A343" s="16"/>
      <c r="B343" s="27" t="str">
        <f>+F41</f>
        <v xml:space="preserve"> </v>
      </c>
      <c r="C343" s="23" t="s">
        <v>190</v>
      </c>
      <c r="D343" s="40">
        <f>Instrucciones!E333</f>
        <v>0</v>
      </c>
      <c r="E343" s="40">
        <f>+(D343*(1+$E$287))</f>
        <v>0</v>
      </c>
      <c r="F343" s="40">
        <f>+E343*(1+$F$287)</f>
        <v>0</v>
      </c>
      <c r="G343" s="40">
        <f>+F343*(1+$G$287)</f>
        <v>0</v>
      </c>
      <c r="H343" s="40">
        <f>+G343*(1+$H$287)</f>
        <v>0</v>
      </c>
      <c r="I343" s="16"/>
      <c r="J343" s="16"/>
    </row>
    <row r="344" spans="1:10" ht="16" hidden="1" x14ac:dyDescent="0.2">
      <c r="A344" s="16"/>
      <c r="B344" s="16"/>
      <c r="C344" s="23" t="s">
        <v>191</v>
      </c>
      <c r="D344" s="40" t="b">
        <f>IF(D343&gt;0,Instrucciones!G333)</f>
        <v>0</v>
      </c>
      <c r="E344" s="40">
        <f>+D344*(1+$E$289)</f>
        <v>0</v>
      </c>
      <c r="F344" s="40">
        <f>+E344*(1+$F$289)</f>
        <v>0</v>
      </c>
      <c r="G344" s="40">
        <f>+F344*(1+$G$289)</f>
        <v>0</v>
      </c>
      <c r="H344" s="40">
        <f>+G344*(1+$H$289)</f>
        <v>0</v>
      </c>
      <c r="I344" s="16"/>
      <c r="J344" s="16"/>
    </row>
    <row r="345" spans="1:10" ht="16" hidden="1" x14ac:dyDescent="0.2">
      <c r="A345" s="16"/>
      <c r="B345" s="16"/>
      <c r="C345" s="16"/>
      <c r="D345" s="28">
        <f>+D344*D343</f>
        <v>0</v>
      </c>
      <c r="E345" s="28">
        <f>+E344*E343</f>
        <v>0</v>
      </c>
      <c r="F345" s="28">
        <f>+F344*F343</f>
        <v>0</v>
      </c>
      <c r="G345" s="28">
        <f>+G344*G343</f>
        <v>0</v>
      </c>
      <c r="H345" s="28">
        <f>+H344*H343</f>
        <v>0</v>
      </c>
      <c r="I345" s="16"/>
      <c r="J345" s="16"/>
    </row>
    <row r="346" spans="1:10" hidden="1" x14ac:dyDescent="0.15">
      <c r="A346" s="16"/>
      <c r="B346" s="16"/>
      <c r="C346" s="16"/>
      <c r="D346" s="16"/>
      <c r="E346" s="16"/>
      <c r="F346" s="16"/>
      <c r="G346" s="16"/>
      <c r="H346" s="16"/>
      <c r="I346" s="16"/>
      <c r="J346" s="16"/>
    </row>
    <row r="347" spans="1:10" ht="16" hidden="1" x14ac:dyDescent="0.2">
      <c r="A347" s="16"/>
      <c r="B347" s="27" t="str">
        <f>+F42</f>
        <v xml:space="preserve"> </v>
      </c>
      <c r="C347" s="23" t="s">
        <v>190</v>
      </c>
      <c r="D347" s="40">
        <f>Instrucciones!E334</f>
        <v>0</v>
      </c>
      <c r="E347" s="40">
        <f>+(D347*(1+$E$287))</f>
        <v>0</v>
      </c>
      <c r="F347" s="40">
        <f>+E347*(1+$F$287)</f>
        <v>0</v>
      </c>
      <c r="G347" s="40">
        <f>+F347*(1+$G$287)</f>
        <v>0</v>
      </c>
      <c r="H347" s="40">
        <f>+G347*(1+$H$287)</f>
        <v>0</v>
      </c>
      <c r="I347" s="16"/>
      <c r="J347" s="16"/>
    </row>
    <row r="348" spans="1:10" ht="16" hidden="1" x14ac:dyDescent="0.2">
      <c r="A348" s="16"/>
      <c r="B348" s="16"/>
      <c r="C348" s="23" t="s">
        <v>191</v>
      </c>
      <c r="D348" s="40" t="b">
        <f>IF(D347&gt;0,Instrucciones!G334)</f>
        <v>0</v>
      </c>
      <c r="E348" s="40">
        <f>+D348*(1+$E$289)</f>
        <v>0</v>
      </c>
      <c r="F348" s="40">
        <f>+E348*(1+$F$289)</f>
        <v>0</v>
      </c>
      <c r="G348" s="40">
        <f>+F348*(1+$G$289)</f>
        <v>0</v>
      </c>
      <c r="H348" s="40">
        <f>+G348*(1+$H$289)</f>
        <v>0</v>
      </c>
      <c r="I348" s="16"/>
      <c r="J348" s="16"/>
    </row>
    <row r="349" spans="1:10" ht="16" hidden="1" x14ac:dyDescent="0.2">
      <c r="A349" s="16"/>
      <c r="B349" s="16"/>
      <c r="C349" s="16"/>
      <c r="D349" s="28">
        <f>+D348*D347</f>
        <v>0</v>
      </c>
      <c r="E349" s="28">
        <f>+E348*E347</f>
        <v>0</v>
      </c>
      <c r="F349" s="28">
        <f>+F348*F347</f>
        <v>0</v>
      </c>
      <c r="G349" s="28">
        <f>+G348*G347</f>
        <v>0</v>
      </c>
      <c r="H349" s="28">
        <f>+H348*H347</f>
        <v>0</v>
      </c>
      <c r="I349" s="16"/>
      <c r="J349" s="16"/>
    </row>
    <row r="350" spans="1:10" hidden="1" x14ac:dyDescent="0.15">
      <c r="A350" s="16"/>
      <c r="B350" s="16"/>
      <c r="C350" s="16"/>
      <c r="D350" s="16"/>
      <c r="E350" s="16"/>
      <c r="F350" s="16"/>
      <c r="G350" s="16"/>
      <c r="H350" s="16"/>
      <c r="I350" s="16"/>
      <c r="J350" s="16"/>
    </row>
    <row r="351" spans="1:10" ht="16" hidden="1" x14ac:dyDescent="0.2">
      <c r="A351" s="16"/>
      <c r="B351" s="27" t="str">
        <f>+F43</f>
        <v xml:space="preserve"> </v>
      </c>
      <c r="C351" s="23" t="s">
        <v>190</v>
      </c>
      <c r="D351" s="40">
        <f>Instrucciones!E335</f>
        <v>0</v>
      </c>
      <c r="E351" s="40">
        <f>+(D351*(1+$E$287))</f>
        <v>0</v>
      </c>
      <c r="F351" s="40">
        <f>+E351*(1+$F$287)</f>
        <v>0</v>
      </c>
      <c r="G351" s="40">
        <f>+F351*(1+$G$287)</f>
        <v>0</v>
      </c>
      <c r="H351" s="40">
        <f>+G351*(1+$H$287)</f>
        <v>0</v>
      </c>
      <c r="I351" s="16"/>
      <c r="J351" s="16"/>
    </row>
    <row r="352" spans="1:10" ht="16" hidden="1" x14ac:dyDescent="0.2">
      <c r="A352" s="16"/>
      <c r="B352" s="16"/>
      <c r="C352" s="23" t="s">
        <v>191</v>
      </c>
      <c r="D352" s="40" t="b">
        <f>IF(D351&gt;0,Instrucciones!G335)</f>
        <v>0</v>
      </c>
      <c r="E352" s="40">
        <f>+D352*(1+$E$289)</f>
        <v>0</v>
      </c>
      <c r="F352" s="40">
        <f>+E352*(1+$F$289)</f>
        <v>0</v>
      </c>
      <c r="G352" s="40">
        <f>+F352*(1+$G$289)</f>
        <v>0</v>
      </c>
      <c r="H352" s="40">
        <f>+G352*(1+$H$289)</f>
        <v>0</v>
      </c>
      <c r="I352" s="16"/>
      <c r="J352" s="16"/>
    </row>
    <row r="353" spans="1:10" ht="16" hidden="1" x14ac:dyDescent="0.2">
      <c r="A353" s="16"/>
      <c r="B353" s="16"/>
      <c r="C353" s="16"/>
      <c r="D353" s="28">
        <f>+D352*D351</f>
        <v>0</v>
      </c>
      <c r="E353" s="28">
        <f>+E352*E351</f>
        <v>0</v>
      </c>
      <c r="F353" s="28">
        <f>+F352*F351</f>
        <v>0</v>
      </c>
      <c r="G353" s="28">
        <f>+G352*G351</f>
        <v>0</v>
      </c>
      <c r="H353" s="28">
        <f>+H352*H351</f>
        <v>0</v>
      </c>
      <c r="I353" s="16"/>
      <c r="J353" s="16"/>
    </row>
    <row r="354" spans="1:10" hidden="1" x14ac:dyDescent="0.15">
      <c r="A354" s="16"/>
      <c r="B354" s="16"/>
      <c r="C354" s="16"/>
      <c r="D354" s="16"/>
      <c r="E354" s="16"/>
      <c r="F354" s="16"/>
      <c r="G354" s="16"/>
      <c r="H354" s="16"/>
      <c r="I354" s="16"/>
      <c r="J354" s="16"/>
    </row>
    <row r="355" spans="1:10" ht="16" hidden="1" x14ac:dyDescent="0.2">
      <c r="A355" s="16"/>
      <c r="B355" s="27" t="str">
        <f>+F44</f>
        <v xml:space="preserve"> </v>
      </c>
      <c r="C355" s="23" t="s">
        <v>190</v>
      </c>
      <c r="D355" s="40">
        <f>Instrucciones!E336</f>
        <v>0</v>
      </c>
      <c r="E355" s="40">
        <f>+(D355*(1+$E$287))</f>
        <v>0</v>
      </c>
      <c r="F355" s="40">
        <f>+E355*(1+$F$287)</f>
        <v>0</v>
      </c>
      <c r="G355" s="40">
        <f>+F355*(1+$G$287)</f>
        <v>0</v>
      </c>
      <c r="H355" s="40">
        <f>+G355*(1+$H$287)</f>
        <v>0</v>
      </c>
      <c r="I355" s="16"/>
      <c r="J355" s="16"/>
    </row>
    <row r="356" spans="1:10" ht="16" hidden="1" x14ac:dyDescent="0.2">
      <c r="A356" s="16"/>
      <c r="B356" s="16"/>
      <c r="C356" s="23" t="s">
        <v>191</v>
      </c>
      <c r="D356" s="40" t="b">
        <f>IF(D355&gt;0,Instrucciones!G336)</f>
        <v>0</v>
      </c>
      <c r="E356" s="40">
        <f>+D356*(1+$E$289)</f>
        <v>0</v>
      </c>
      <c r="F356" s="40">
        <f>+E356*(1+$F$289)</f>
        <v>0</v>
      </c>
      <c r="G356" s="40">
        <f>+F356*(1+$G$289)</f>
        <v>0</v>
      </c>
      <c r="H356" s="40">
        <f>+G356*(1+$H$289)</f>
        <v>0</v>
      </c>
      <c r="I356" s="16"/>
      <c r="J356" s="16"/>
    </row>
    <row r="357" spans="1:10" ht="16" hidden="1" x14ac:dyDescent="0.2">
      <c r="A357" s="16"/>
      <c r="B357" s="16"/>
      <c r="C357" s="16"/>
      <c r="D357" s="28">
        <f>+D356*D355</f>
        <v>0</v>
      </c>
      <c r="E357" s="28">
        <f>+E356*E355</f>
        <v>0</v>
      </c>
      <c r="F357" s="28">
        <f>+F356*F355</f>
        <v>0</v>
      </c>
      <c r="G357" s="28">
        <f>+G356*G355</f>
        <v>0</v>
      </c>
      <c r="H357" s="28">
        <f>+H356*H355</f>
        <v>0</v>
      </c>
      <c r="I357" s="16"/>
      <c r="J357" s="16"/>
    </row>
    <row r="358" spans="1:10" ht="16" hidden="1" x14ac:dyDescent="0.2">
      <c r="A358" s="16"/>
      <c r="B358" s="16"/>
      <c r="C358" s="16"/>
      <c r="D358" s="29"/>
      <c r="E358" s="29"/>
      <c r="F358" s="29"/>
      <c r="G358" s="29"/>
      <c r="H358" s="29"/>
      <c r="I358" s="16"/>
      <c r="J358" s="16"/>
    </row>
    <row r="359" spans="1:10" ht="16" hidden="1" x14ac:dyDescent="0.2">
      <c r="A359" s="16"/>
      <c r="B359" s="27" t="str">
        <f>+F45</f>
        <v xml:space="preserve"> </v>
      </c>
      <c r="C359" s="23" t="s">
        <v>190</v>
      </c>
      <c r="D359" s="40">
        <f>Instrucciones!E337</f>
        <v>0</v>
      </c>
      <c r="E359" s="40">
        <f>+(D359*(1+$E$287))</f>
        <v>0</v>
      </c>
      <c r="F359" s="40">
        <f>+E359*(1+$F$287)</f>
        <v>0</v>
      </c>
      <c r="G359" s="40">
        <f>+F359*(1+$G$287)</f>
        <v>0</v>
      </c>
      <c r="H359" s="40">
        <f>+G359*(1+$H$287)</f>
        <v>0</v>
      </c>
      <c r="I359" s="16"/>
      <c r="J359" s="16"/>
    </row>
    <row r="360" spans="1:10" ht="16" hidden="1" x14ac:dyDescent="0.2">
      <c r="A360" s="16"/>
      <c r="B360" s="16"/>
      <c r="C360" s="23" t="s">
        <v>191</v>
      </c>
      <c r="D360" s="40" t="b">
        <f>IF(D359&gt;0,Instrucciones!G337)</f>
        <v>0</v>
      </c>
      <c r="E360" s="40">
        <f>+D360*(1+$E$289)</f>
        <v>0</v>
      </c>
      <c r="F360" s="40">
        <f>+E360*(1+$F$289)</f>
        <v>0</v>
      </c>
      <c r="G360" s="40">
        <f>+F360*(1+$G$289)</f>
        <v>0</v>
      </c>
      <c r="H360" s="40">
        <f>+G360*(1+$H$289)</f>
        <v>0</v>
      </c>
      <c r="I360" s="16"/>
      <c r="J360" s="16"/>
    </row>
    <row r="361" spans="1:10" ht="16" hidden="1" x14ac:dyDescent="0.2">
      <c r="A361" s="16"/>
      <c r="B361" s="16"/>
      <c r="C361" s="16"/>
      <c r="D361" s="28">
        <f>+D360*D359</f>
        <v>0</v>
      </c>
      <c r="E361" s="28">
        <f>+E360*E359</f>
        <v>0</v>
      </c>
      <c r="F361" s="28">
        <f>+F360*F359</f>
        <v>0</v>
      </c>
      <c r="G361" s="28">
        <f>+G360*G359</f>
        <v>0</v>
      </c>
      <c r="H361" s="28">
        <f>+H360*H359</f>
        <v>0</v>
      </c>
      <c r="I361" s="16"/>
      <c r="J361" s="16"/>
    </row>
    <row r="362" spans="1:10" hidden="1" x14ac:dyDescent="0.15">
      <c r="A362" s="16"/>
      <c r="B362" s="16"/>
      <c r="C362" s="16"/>
      <c r="D362" s="16"/>
      <c r="E362" s="16"/>
      <c r="F362" s="16"/>
      <c r="G362" s="16"/>
      <c r="H362" s="16"/>
      <c r="I362" s="16"/>
      <c r="J362" s="16"/>
    </row>
    <row r="363" spans="1:10" ht="16" hidden="1" x14ac:dyDescent="0.2">
      <c r="A363" s="16"/>
      <c r="B363" s="27" t="str">
        <f>+F46</f>
        <v xml:space="preserve"> </v>
      </c>
      <c r="C363" s="23" t="s">
        <v>190</v>
      </c>
      <c r="D363" s="40">
        <f>Instrucciones!E338</f>
        <v>0</v>
      </c>
      <c r="E363" s="40">
        <f>+D363*(1+$E$287)</f>
        <v>0</v>
      </c>
      <c r="F363" s="40">
        <f>+E363*(1+$F$287)</f>
        <v>0</v>
      </c>
      <c r="G363" s="40">
        <f>+F363*(1+$G$287)</f>
        <v>0</v>
      </c>
      <c r="H363" s="40">
        <f>+G363*(1+$H$287)</f>
        <v>0</v>
      </c>
      <c r="I363" s="16"/>
      <c r="J363" s="16"/>
    </row>
    <row r="364" spans="1:10" ht="16" hidden="1" x14ac:dyDescent="0.2">
      <c r="A364" s="16"/>
      <c r="B364" s="16"/>
      <c r="C364" s="23" t="s">
        <v>191</v>
      </c>
      <c r="D364" s="40" t="b">
        <f>IF(D363&gt;0,Instrucciones!G338)</f>
        <v>0</v>
      </c>
      <c r="E364" s="40">
        <f>+D364*(1+$E$289)</f>
        <v>0</v>
      </c>
      <c r="F364" s="40">
        <f>+E364*(1+$F$289)</f>
        <v>0</v>
      </c>
      <c r="G364" s="40">
        <f>+F364*(1+$G$289)</f>
        <v>0</v>
      </c>
      <c r="H364" s="40">
        <f>+G364*(1+$H$289)</f>
        <v>0</v>
      </c>
      <c r="I364" s="16"/>
      <c r="J364" s="16"/>
    </row>
    <row r="365" spans="1:10" ht="16" hidden="1" x14ac:dyDescent="0.2">
      <c r="A365" s="16"/>
      <c r="B365" s="16"/>
      <c r="C365" s="16"/>
      <c r="D365" s="28">
        <f>+D364*D363</f>
        <v>0</v>
      </c>
      <c r="E365" s="28">
        <f>+E364*E363</f>
        <v>0</v>
      </c>
      <c r="F365" s="28">
        <f>+F364*F363</f>
        <v>0</v>
      </c>
      <c r="G365" s="28">
        <f>+G364*G363</f>
        <v>0</v>
      </c>
      <c r="H365" s="28">
        <f>+H364*H363</f>
        <v>0</v>
      </c>
      <c r="I365" s="16"/>
      <c r="J365" s="16"/>
    </row>
    <row r="366" spans="1:10" hidden="1" x14ac:dyDescent="0.15">
      <c r="A366" s="16"/>
      <c r="B366" s="16"/>
      <c r="C366" s="16"/>
      <c r="D366" s="16"/>
      <c r="E366" s="16"/>
      <c r="F366" s="16"/>
      <c r="G366" s="16"/>
      <c r="H366" s="16"/>
      <c r="I366" s="16"/>
      <c r="J366" s="16"/>
    </row>
    <row r="367" spans="1:10" ht="16" hidden="1" x14ac:dyDescent="0.2">
      <c r="A367" s="16"/>
      <c r="B367" s="27" t="str">
        <f>+F47</f>
        <v xml:space="preserve"> </v>
      </c>
      <c r="C367" s="23" t="s">
        <v>190</v>
      </c>
      <c r="D367" s="40">
        <f>Instrucciones!E339</f>
        <v>0</v>
      </c>
      <c r="E367" s="40">
        <f>+D367*(1+$E$287)</f>
        <v>0</v>
      </c>
      <c r="F367" s="40">
        <f>+E367*(1+$F$287)</f>
        <v>0</v>
      </c>
      <c r="G367" s="40">
        <f>+F367*(1+$G$287)</f>
        <v>0</v>
      </c>
      <c r="H367" s="40">
        <f>+G367*(1+$H$287)</f>
        <v>0</v>
      </c>
      <c r="I367" s="16"/>
      <c r="J367" s="16"/>
    </row>
    <row r="368" spans="1:10" ht="16" hidden="1" x14ac:dyDescent="0.2">
      <c r="A368" s="16"/>
      <c r="B368" s="16"/>
      <c r="C368" s="23" t="s">
        <v>191</v>
      </c>
      <c r="D368" s="40" t="b">
        <f>IF(D367&gt;0,Instrucciones!G339)</f>
        <v>0</v>
      </c>
      <c r="E368" s="40">
        <f>+D368*(1+$E$289)</f>
        <v>0</v>
      </c>
      <c r="F368" s="40">
        <f>+E368*(1+$F$289)</f>
        <v>0</v>
      </c>
      <c r="G368" s="40">
        <f>+F368*(1+$G$289)</f>
        <v>0</v>
      </c>
      <c r="H368" s="40">
        <f>+G368*(1+$H$289)</f>
        <v>0</v>
      </c>
      <c r="I368" s="16"/>
      <c r="J368" s="16"/>
    </row>
    <row r="369" spans="1:10" ht="16" hidden="1" x14ac:dyDescent="0.2">
      <c r="A369" s="16"/>
      <c r="B369" s="16"/>
      <c r="C369" s="16"/>
      <c r="D369" s="28">
        <f>+D368*D367</f>
        <v>0</v>
      </c>
      <c r="E369" s="28">
        <f>+E368*E367</f>
        <v>0</v>
      </c>
      <c r="F369" s="28">
        <f>+F368*F367</f>
        <v>0</v>
      </c>
      <c r="G369" s="28">
        <f>+G368*G367</f>
        <v>0</v>
      </c>
      <c r="H369" s="28">
        <f>+H368*H367</f>
        <v>0</v>
      </c>
      <c r="I369" s="16"/>
      <c r="J369" s="16"/>
    </row>
    <row r="370" spans="1:10" hidden="1" x14ac:dyDescent="0.15">
      <c r="A370" s="16"/>
      <c r="B370" s="16"/>
      <c r="C370" s="16"/>
      <c r="D370" s="16"/>
      <c r="E370" s="16"/>
      <c r="F370" s="16"/>
      <c r="G370" s="16"/>
      <c r="H370" s="16"/>
      <c r="I370" s="16"/>
      <c r="J370" s="16"/>
    </row>
    <row r="371" spans="1:10" ht="16" hidden="1" x14ac:dyDescent="0.2">
      <c r="A371" s="16"/>
      <c r="B371" s="27" t="str">
        <f>+F48</f>
        <v xml:space="preserve"> </v>
      </c>
      <c r="C371" s="23" t="s">
        <v>190</v>
      </c>
      <c r="D371" s="40">
        <f>Instrucciones!E340</f>
        <v>0</v>
      </c>
      <c r="E371" s="40">
        <f>+D371*(1+$E$287)</f>
        <v>0</v>
      </c>
      <c r="F371" s="40">
        <f>+E371*(1+$F$287)</f>
        <v>0</v>
      </c>
      <c r="G371" s="40">
        <f>+F371*(1+$G$287)</f>
        <v>0</v>
      </c>
      <c r="H371" s="40">
        <f>+G371*(1+$H$287)</f>
        <v>0</v>
      </c>
      <c r="I371" s="16"/>
      <c r="J371" s="16"/>
    </row>
    <row r="372" spans="1:10" ht="16" hidden="1" x14ac:dyDescent="0.2">
      <c r="A372" s="16"/>
      <c r="B372" s="16"/>
      <c r="C372" s="23" t="s">
        <v>191</v>
      </c>
      <c r="D372" s="40" t="b">
        <f>IF(D371&gt;0,Instrucciones!G340)</f>
        <v>0</v>
      </c>
      <c r="E372" s="40">
        <f>+D372*(1+$E$289)</f>
        <v>0</v>
      </c>
      <c r="F372" s="40">
        <f>+E372*(1+$F$289)</f>
        <v>0</v>
      </c>
      <c r="G372" s="40">
        <f>+F372*(1+$G$289)</f>
        <v>0</v>
      </c>
      <c r="H372" s="40">
        <f>+G372*(1+$H$289)</f>
        <v>0</v>
      </c>
      <c r="I372" s="16"/>
      <c r="J372" s="16"/>
    </row>
    <row r="373" spans="1:10" ht="16" hidden="1" x14ac:dyDescent="0.2">
      <c r="A373" s="16"/>
      <c r="B373" s="16"/>
      <c r="C373" s="16"/>
      <c r="D373" s="28">
        <f>+D372*D371</f>
        <v>0</v>
      </c>
      <c r="E373" s="28">
        <f>+E372*E371</f>
        <v>0</v>
      </c>
      <c r="F373" s="28">
        <f>+F372*F371</f>
        <v>0</v>
      </c>
      <c r="G373" s="28">
        <f>+G372*G371</f>
        <v>0</v>
      </c>
      <c r="H373" s="28">
        <f>+H372*H371</f>
        <v>0</v>
      </c>
      <c r="I373" s="16"/>
      <c r="J373" s="16"/>
    </row>
    <row r="374" spans="1:10" hidden="1" x14ac:dyDescent="0.15">
      <c r="A374" s="16"/>
      <c r="B374" s="16"/>
      <c r="C374" s="16"/>
      <c r="D374" s="16"/>
      <c r="E374" s="16"/>
      <c r="F374" s="16"/>
      <c r="G374" s="16"/>
      <c r="H374" s="16"/>
      <c r="I374" s="16"/>
      <c r="J374" s="16"/>
    </row>
    <row r="375" spans="1:10" ht="16" hidden="1" x14ac:dyDescent="0.2">
      <c r="A375" s="16"/>
      <c r="B375" s="27" t="str">
        <f>+F49</f>
        <v xml:space="preserve"> </v>
      </c>
      <c r="C375" s="23" t="s">
        <v>190</v>
      </c>
      <c r="D375" s="40">
        <f>Instrucciones!E341</f>
        <v>0</v>
      </c>
      <c r="E375" s="40">
        <f>+D375*(1+$E$287)</f>
        <v>0</v>
      </c>
      <c r="F375" s="40">
        <f>+E375*(1+$F$287)</f>
        <v>0</v>
      </c>
      <c r="G375" s="40">
        <f>+F375*(1+$G$287)</f>
        <v>0</v>
      </c>
      <c r="H375" s="40">
        <f>+G375*(1+$H$287)</f>
        <v>0</v>
      </c>
      <c r="I375" s="16"/>
      <c r="J375" s="16"/>
    </row>
    <row r="376" spans="1:10" ht="16" hidden="1" x14ac:dyDescent="0.2">
      <c r="A376" s="16"/>
      <c r="B376" s="16"/>
      <c r="C376" s="23" t="s">
        <v>191</v>
      </c>
      <c r="D376" s="40" t="b">
        <f>IF(D375&gt;0,Instrucciones!G341)</f>
        <v>0</v>
      </c>
      <c r="E376" s="40">
        <f>+D376*(1+$E$289)</f>
        <v>0</v>
      </c>
      <c r="F376" s="40">
        <f>+E376*(1+$F$289)</f>
        <v>0</v>
      </c>
      <c r="G376" s="40">
        <f>+F376*(1+$G$289)</f>
        <v>0</v>
      </c>
      <c r="H376" s="40">
        <f>+G376*(1+$H$289)</f>
        <v>0</v>
      </c>
      <c r="I376" s="16"/>
      <c r="J376" s="16"/>
    </row>
    <row r="377" spans="1:10" ht="16" hidden="1" x14ac:dyDescent="0.2">
      <c r="A377" s="16"/>
      <c r="B377" s="16"/>
      <c r="C377" s="16"/>
      <c r="D377" s="28">
        <f>+D376*D375</f>
        <v>0</v>
      </c>
      <c r="E377" s="28">
        <f>+E376*E375</f>
        <v>0</v>
      </c>
      <c r="F377" s="28">
        <f>+F376*F375</f>
        <v>0</v>
      </c>
      <c r="G377" s="28">
        <f>+G376*G375</f>
        <v>0</v>
      </c>
      <c r="H377" s="28">
        <f>+H376*H375</f>
        <v>0</v>
      </c>
      <c r="I377" s="16"/>
      <c r="J377" s="16"/>
    </row>
    <row r="378" spans="1:10" hidden="1" x14ac:dyDescent="0.15">
      <c r="A378" s="16"/>
      <c r="B378" s="16"/>
      <c r="C378" s="16"/>
      <c r="D378" s="16"/>
      <c r="E378" s="16"/>
      <c r="F378" s="16"/>
      <c r="G378" s="16"/>
      <c r="H378" s="16"/>
      <c r="I378" s="16"/>
      <c r="J378" s="16"/>
    </row>
    <row r="379" spans="1:10" ht="16" hidden="1" x14ac:dyDescent="0.2">
      <c r="A379" s="16"/>
      <c r="B379" s="27" t="str">
        <f>+F50</f>
        <v xml:space="preserve"> </v>
      </c>
      <c r="C379" s="23" t="s">
        <v>190</v>
      </c>
      <c r="D379" s="40">
        <f>Instrucciones!E342</f>
        <v>0</v>
      </c>
      <c r="E379" s="40">
        <f>+D379*(1+$E$287)</f>
        <v>0</v>
      </c>
      <c r="F379" s="40">
        <f>+E379*(1+$F$287)</f>
        <v>0</v>
      </c>
      <c r="G379" s="40">
        <f>+F379*(1+$G$287)</f>
        <v>0</v>
      </c>
      <c r="H379" s="40">
        <f>+G379*(1+$H$287)</f>
        <v>0</v>
      </c>
      <c r="I379" s="16"/>
      <c r="J379" s="16"/>
    </row>
    <row r="380" spans="1:10" ht="16" hidden="1" x14ac:dyDescent="0.2">
      <c r="A380" s="16"/>
      <c r="B380" s="16"/>
      <c r="C380" s="23" t="s">
        <v>191</v>
      </c>
      <c r="D380" s="40" t="b">
        <f>IF(D379&gt;0,Instrucciones!G342)</f>
        <v>0</v>
      </c>
      <c r="E380" s="40">
        <f>+D380*(1+$E$289)</f>
        <v>0</v>
      </c>
      <c r="F380" s="40">
        <f>+E380*(1+$F$289)</f>
        <v>0</v>
      </c>
      <c r="G380" s="40">
        <f>+F380*(1+$G$289)</f>
        <v>0</v>
      </c>
      <c r="H380" s="40">
        <f>+G380*(1+$H$289)</f>
        <v>0</v>
      </c>
      <c r="I380" s="16"/>
      <c r="J380" s="16"/>
    </row>
    <row r="381" spans="1:10" ht="16" hidden="1" x14ac:dyDescent="0.2">
      <c r="A381" s="16"/>
      <c r="B381" s="16"/>
      <c r="C381" s="16"/>
      <c r="D381" s="28">
        <f>+D380*D379</f>
        <v>0</v>
      </c>
      <c r="E381" s="28">
        <f>+E380*E379</f>
        <v>0</v>
      </c>
      <c r="F381" s="28">
        <f>+F380*F379</f>
        <v>0</v>
      </c>
      <c r="G381" s="28">
        <f>+G380*G379</f>
        <v>0</v>
      </c>
      <c r="H381" s="28">
        <f>+H380*H379</f>
        <v>0</v>
      </c>
      <c r="I381" s="16"/>
      <c r="J381" s="16"/>
    </row>
    <row r="382" spans="1:10" hidden="1" x14ac:dyDescent="0.15">
      <c r="A382" s="16"/>
      <c r="B382" s="16"/>
      <c r="C382" s="16"/>
      <c r="D382" s="16"/>
      <c r="E382" s="16"/>
      <c r="F382" s="16"/>
      <c r="G382" s="16"/>
      <c r="H382" s="16"/>
      <c r="I382" s="16"/>
      <c r="J382" s="16"/>
    </row>
    <row r="383" spans="1:10" ht="16" hidden="1" x14ac:dyDescent="0.2">
      <c r="A383" s="16"/>
      <c r="B383" s="27" t="str">
        <f>+F51</f>
        <v xml:space="preserve"> </v>
      </c>
      <c r="C383" s="23" t="s">
        <v>190</v>
      </c>
      <c r="D383" s="40">
        <f>Instrucciones!E343</f>
        <v>0</v>
      </c>
      <c r="E383" s="40">
        <f>+D383*(1+$E$287)</f>
        <v>0</v>
      </c>
      <c r="F383" s="40">
        <f>+E383*(1+$F$287)</f>
        <v>0</v>
      </c>
      <c r="G383" s="40">
        <f>+F383*(1+$G$287)</f>
        <v>0</v>
      </c>
      <c r="H383" s="40">
        <f>+G383*(1+$H$287)</f>
        <v>0</v>
      </c>
      <c r="I383" s="16"/>
      <c r="J383" s="16"/>
    </row>
    <row r="384" spans="1:10" ht="16" hidden="1" x14ac:dyDescent="0.2">
      <c r="A384" s="16"/>
      <c r="B384" s="16"/>
      <c r="C384" s="23" t="s">
        <v>191</v>
      </c>
      <c r="D384" s="40" t="b">
        <f>IF(D383&gt;0,Instrucciones!G343)</f>
        <v>0</v>
      </c>
      <c r="E384" s="40">
        <f>+D384*(1+$E$289)</f>
        <v>0</v>
      </c>
      <c r="F384" s="40">
        <f>+E384*(1+$F$289)</f>
        <v>0</v>
      </c>
      <c r="G384" s="40">
        <f>+F384*(1+$G$289)</f>
        <v>0</v>
      </c>
      <c r="H384" s="40">
        <f>+G384*(1+$H$289)</f>
        <v>0</v>
      </c>
      <c r="I384" s="16"/>
      <c r="J384" s="16"/>
    </row>
    <row r="385" spans="1:10" ht="16" hidden="1" x14ac:dyDescent="0.2">
      <c r="A385" s="16"/>
      <c r="B385" s="16"/>
      <c r="C385" s="16"/>
      <c r="D385" s="28">
        <f>+D384*D383</f>
        <v>0</v>
      </c>
      <c r="E385" s="28">
        <f>+E384*E383</f>
        <v>0</v>
      </c>
      <c r="F385" s="28">
        <f>+F384*F383</f>
        <v>0</v>
      </c>
      <c r="G385" s="28">
        <f>+G384*G383</f>
        <v>0</v>
      </c>
      <c r="H385" s="28">
        <f>+H384*H383</f>
        <v>0</v>
      </c>
      <c r="I385" s="16"/>
      <c r="J385" s="16"/>
    </row>
    <row r="386" spans="1:10" hidden="1" x14ac:dyDescent="0.15">
      <c r="A386" s="16"/>
      <c r="B386" s="16"/>
      <c r="C386" s="16"/>
      <c r="D386" s="16"/>
      <c r="E386" s="16"/>
      <c r="F386" s="16"/>
      <c r="G386" s="16"/>
      <c r="H386" s="16"/>
      <c r="I386" s="16"/>
      <c r="J386" s="16"/>
    </row>
    <row r="387" spans="1:10" ht="16" hidden="1" x14ac:dyDescent="0.2">
      <c r="A387" s="16"/>
      <c r="B387" s="27" t="str">
        <f>+F52</f>
        <v xml:space="preserve"> </v>
      </c>
      <c r="C387" s="23" t="s">
        <v>190</v>
      </c>
      <c r="D387" s="40">
        <f>Instrucciones!E344</f>
        <v>0</v>
      </c>
      <c r="E387" s="40">
        <f>+D387*(1+$E$287)</f>
        <v>0</v>
      </c>
      <c r="F387" s="40">
        <f>+E387*(1+$F$287)</f>
        <v>0</v>
      </c>
      <c r="G387" s="40">
        <f>+F387*(1+$G$287)</f>
        <v>0</v>
      </c>
      <c r="H387" s="40">
        <f>+G387*(1+$H$287)</f>
        <v>0</v>
      </c>
      <c r="I387" s="16"/>
      <c r="J387" s="16"/>
    </row>
    <row r="388" spans="1:10" ht="16" hidden="1" x14ac:dyDescent="0.2">
      <c r="A388" s="16"/>
      <c r="B388" s="16"/>
      <c r="C388" s="23" t="s">
        <v>191</v>
      </c>
      <c r="D388" s="40" t="b">
        <f>IF(D387&gt;0,Instrucciones!G344)</f>
        <v>0</v>
      </c>
      <c r="E388" s="40">
        <f>+D388*(1+$E$289)</f>
        <v>0</v>
      </c>
      <c r="F388" s="40">
        <f>+E388*(1+$F$289)</f>
        <v>0</v>
      </c>
      <c r="G388" s="40">
        <f>+F388*(1+$G$289)</f>
        <v>0</v>
      </c>
      <c r="H388" s="40">
        <f>+G388*(1+$H$289)</f>
        <v>0</v>
      </c>
      <c r="I388" s="16"/>
      <c r="J388" s="16"/>
    </row>
    <row r="389" spans="1:10" ht="16" hidden="1" x14ac:dyDescent="0.2">
      <c r="A389" s="16"/>
      <c r="B389" s="16"/>
      <c r="C389" s="16"/>
      <c r="D389" s="28">
        <f>+D388*D387</f>
        <v>0</v>
      </c>
      <c r="E389" s="28">
        <f>+E388*E387</f>
        <v>0</v>
      </c>
      <c r="F389" s="28">
        <f>+F388*F387</f>
        <v>0</v>
      </c>
      <c r="G389" s="28">
        <f>+G388*G387</f>
        <v>0</v>
      </c>
      <c r="H389" s="28">
        <f>+H388*H387</f>
        <v>0</v>
      </c>
      <c r="I389" s="16"/>
      <c r="J389" s="16"/>
    </row>
    <row r="390" spans="1:10" ht="16" hidden="1" x14ac:dyDescent="0.2">
      <c r="A390" s="16"/>
      <c r="B390" s="16"/>
      <c r="C390" s="16"/>
      <c r="D390" s="29"/>
      <c r="E390" s="29"/>
      <c r="F390" s="29"/>
      <c r="G390" s="29"/>
      <c r="H390" s="29"/>
      <c r="I390" s="16"/>
      <c r="J390" s="16"/>
    </row>
    <row r="391" spans="1:10" ht="16" hidden="1" x14ac:dyDescent="0.2">
      <c r="A391" s="16"/>
      <c r="B391" s="27" t="str">
        <f>+F53</f>
        <v xml:space="preserve"> </v>
      </c>
      <c r="C391" s="23" t="s">
        <v>190</v>
      </c>
      <c r="D391" s="40">
        <f>Instrucciones!E345</f>
        <v>0</v>
      </c>
      <c r="E391" s="40">
        <f>+D391*(1+$E$287)</f>
        <v>0</v>
      </c>
      <c r="F391" s="40">
        <f>+E391*(1+$F$287)</f>
        <v>0</v>
      </c>
      <c r="G391" s="40">
        <f>+F391*(1+$G$287)</f>
        <v>0</v>
      </c>
      <c r="H391" s="40">
        <f>+G391*(1+$H$287)</f>
        <v>0</v>
      </c>
      <c r="I391" s="16"/>
      <c r="J391" s="16"/>
    </row>
    <row r="392" spans="1:10" ht="16" hidden="1" x14ac:dyDescent="0.2">
      <c r="A392" s="16"/>
      <c r="B392" s="16"/>
      <c r="C392" s="23" t="s">
        <v>191</v>
      </c>
      <c r="D392" s="40" t="b">
        <f>IF(D391&gt;0,Instrucciones!G345)</f>
        <v>0</v>
      </c>
      <c r="E392" s="40">
        <f>+D392*(1+$E$289)</f>
        <v>0</v>
      </c>
      <c r="F392" s="40">
        <f>+E392*(1+$F$289)</f>
        <v>0</v>
      </c>
      <c r="G392" s="40">
        <f>+F392*(1+$G$289)</f>
        <v>0</v>
      </c>
      <c r="H392" s="40">
        <f>+G392*(1+$H$289)</f>
        <v>0</v>
      </c>
      <c r="I392" s="16"/>
      <c r="J392" s="16"/>
    </row>
    <row r="393" spans="1:10" ht="16" hidden="1" x14ac:dyDescent="0.2">
      <c r="A393" s="16"/>
      <c r="B393" s="16"/>
      <c r="C393" s="16"/>
      <c r="D393" s="28">
        <f>+D392*D391</f>
        <v>0</v>
      </c>
      <c r="E393" s="28">
        <f>+E392*E391</f>
        <v>0</v>
      </c>
      <c r="F393" s="28">
        <f>+F392*F391</f>
        <v>0</v>
      </c>
      <c r="G393" s="28">
        <f>+G392*G391</f>
        <v>0</v>
      </c>
      <c r="H393" s="28">
        <f>+H392*H391</f>
        <v>0</v>
      </c>
      <c r="I393" s="16"/>
      <c r="J393" s="16"/>
    </row>
    <row r="394" spans="1:10" hidden="1" x14ac:dyDescent="0.15">
      <c r="A394" s="16"/>
      <c r="B394" s="16"/>
      <c r="C394" s="16"/>
      <c r="D394" s="16"/>
      <c r="E394" s="16"/>
      <c r="F394" s="16"/>
      <c r="G394" s="16"/>
      <c r="H394" s="16"/>
      <c r="I394" s="16"/>
      <c r="J394" s="16"/>
    </row>
    <row r="395" spans="1:10" ht="16" hidden="1" x14ac:dyDescent="0.2">
      <c r="A395" s="16"/>
      <c r="B395" s="27" t="str">
        <f>+F54</f>
        <v xml:space="preserve"> </v>
      </c>
      <c r="C395" s="23" t="s">
        <v>190</v>
      </c>
      <c r="D395" s="40">
        <f>Instrucciones!E346</f>
        <v>0</v>
      </c>
      <c r="E395" s="40">
        <f>+D395*(1+$E$287)</f>
        <v>0</v>
      </c>
      <c r="F395" s="40">
        <f>+E395*(1+$F$287)</f>
        <v>0</v>
      </c>
      <c r="G395" s="40">
        <f>+F395*(1+$G$287)</f>
        <v>0</v>
      </c>
      <c r="H395" s="40">
        <f>+G395*(1+$H$287)</f>
        <v>0</v>
      </c>
      <c r="I395" s="16"/>
      <c r="J395" s="16"/>
    </row>
    <row r="396" spans="1:10" ht="16" hidden="1" x14ac:dyDescent="0.2">
      <c r="A396" s="16"/>
      <c r="B396" s="16"/>
      <c r="C396" s="23" t="s">
        <v>191</v>
      </c>
      <c r="D396" s="40" t="b">
        <f>IF(D395&gt;0,Instrucciones!G346)</f>
        <v>0</v>
      </c>
      <c r="E396" s="40">
        <f>+D396*(1+$E$289)</f>
        <v>0</v>
      </c>
      <c r="F396" s="40">
        <f>+E396*(1+$F$289)</f>
        <v>0</v>
      </c>
      <c r="G396" s="40">
        <f>+F396*(1+$G$289)</f>
        <v>0</v>
      </c>
      <c r="H396" s="40">
        <f>+G396*(1+$H$289)</f>
        <v>0</v>
      </c>
      <c r="I396" s="16"/>
      <c r="J396" s="16"/>
    </row>
    <row r="397" spans="1:10" ht="16" hidden="1" x14ac:dyDescent="0.2">
      <c r="A397" s="16"/>
      <c r="B397" s="16"/>
      <c r="C397" s="16"/>
      <c r="D397" s="28">
        <f>+D396*D395</f>
        <v>0</v>
      </c>
      <c r="E397" s="28">
        <f>+E396*E395</f>
        <v>0</v>
      </c>
      <c r="F397" s="28">
        <f>+F396*F395</f>
        <v>0</v>
      </c>
      <c r="G397" s="28">
        <f>+G396*G395</f>
        <v>0</v>
      </c>
      <c r="H397" s="28">
        <f>+H396*H395</f>
        <v>0</v>
      </c>
      <c r="I397" s="16"/>
      <c r="J397" s="16"/>
    </row>
    <row r="398" spans="1:10" hidden="1" x14ac:dyDescent="0.15">
      <c r="A398" s="16"/>
      <c r="B398" s="16"/>
      <c r="C398" s="16"/>
      <c r="D398" s="16"/>
      <c r="E398" s="16"/>
      <c r="F398" s="16"/>
      <c r="G398" s="16"/>
      <c r="H398" s="16"/>
      <c r="I398" s="16"/>
      <c r="J398" s="16"/>
    </row>
    <row r="399" spans="1:10" ht="16" hidden="1" x14ac:dyDescent="0.2">
      <c r="A399" s="16"/>
      <c r="B399" s="27" t="str">
        <f>+F55</f>
        <v xml:space="preserve"> </v>
      </c>
      <c r="C399" s="23" t="s">
        <v>190</v>
      </c>
      <c r="D399" s="40">
        <f>Instrucciones!E347</f>
        <v>0</v>
      </c>
      <c r="E399" s="40">
        <f>+D399*(1+$E$287)</f>
        <v>0</v>
      </c>
      <c r="F399" s="40">
        <f>+E399*(1+$F$287)</f>
        <v>0</v>
      </c>
      <c r="G399" s="40">
        <f>+F399*(1+$G$287)</f>
        <v>0</v>
      </c>
      <c r="H399" s="40">
        <f>+G399*(1+$H$287)</f>
        <v>0</v>
      </c>
      <c r="I399" s="16"/>
      <c r="J399" s="16"/>
    </row>
    <row r="400" spans="1:10" ht="16" hidden="1" x14ac:dyDescent="0.2">
      <c r="A400" s="16"/>
      <c r="B400" s="16"/>
      <c r="C400" s="23" t="s">
        <v>191</v>
      </c>
      <c r="D400" s="40" t="b">
        <f>IF(D399&gt;0,Instrucciones!G347)</f>
        <v>0</v>
      </c>
      <c r="E400" s="40">
        <f>+D400*(1+$E$289)</f>
        <v>0</v>
      </c>
      <c r="F400" s="40">
        <f>+E400*(1+$F$289)</f>
        <v>0</v>
      </c>
      <c r="G400" s="40">
        <f>+F400*(1+$G$289)</f>
        <v>0</v>
      </c>
      <c r="H400" s="40">
        <f>+G400*(1+$H$289)</f>
        <v>0</v>
      </c>
      <c r="I400" s="16"/>
      <c r="J400" s="16"/>
    </row>
    <row r="401" spans="1:10" ht="16" hidden="1" x14ac:dyDescent="0.2">
      <c r="A401" s="16"/>
      <c r="B401" s="16"/>
      <c r="C401" s="16"/>
      <c r="D401" s="28">
        <f>+D400*D399</f>
        <v>0</v>
      </c>
      <c r="E401" s="28">
        <f>+E400*E399</f>
        <v>0</v>
      </c>
      <c r="F401" s="28">
        <f>+F400*F399</f>
        <v>0</v>
      </c>
      <c r="G401" s="28">
        <f>+G400*G399</f>
        <v>0</v>
      </c>
      <c r="H401" s="28">
        <f>+H400*H399</f>
        <v>0</v>
      </c>
      <c r="I401" s="16"/>
      <c r="J401" s="16"/>
    </row>
    <row r="402" spans="1:10" hidden="1" x14ac:dyDescent="0.15">
      <c r="A402" s="16"/>
      <c r="B402" s="16"/>
      <c r="C402" s="16"/>
      <c r="D402" s="16"/>
      <c r="E402" s="16"/>
      <c r="F402" s="16"/>
      <c r="G402" s="16"/>
      <c r="H402" s="16"/>
      <c r="I402" s="16"/>
      <c r="J402" s="16"/>
    </row>
    <row r="403" spans="1:10" ht="16" hidden="1" x14ac:dyDescent="0.2">
      <c r="A403" s="16"/>
      <c r="B403" s="27" t="str">
        <f>+F56</f>
        <v xml:space="preserve"> </v>
      </c>
      <c r="C403" s="23" t="s">
        <v>190</v>
      </c>
      <c r="D403" s="40">
        <f>Instrucciones!E348</f>
        <v>0</v>
      </c>
      <c r="E403" s="40">
        <f>+D403*(1+$E$287)</f>
        <v>0</v>
      </c>
      <c r="F403" s="40">
        <f>+E403*(1+$F$287)</f>
        <v>0</v>
      </c>
      <c r="G403" s="40">
        <f>+F403*(1+$G$287)</f>
        <v>0</v>
      </c>
      <c r="H403" s="40">
        <f>+G403*(1+$H$287)</f>
        <v>0</v>
      </c>
      <c r="I403" s="16"/>
      <c r="J403" s="16"/>
    </row>
    <row r="404" spans="1:10" ht="16" hidden="1" x14ac:dyDescent="0.2">
      <c r="A404" s="16"/>
      <c r="B404" s="16"/>
      <c r="C404" s="23" t="s">
        <v>191</v>
      </c>
      <c r="D404" s="40" t="b">
        <f>IF(D403&gt;0,Instrucciones!G348)</f>
        <v>0</v>
      </c>
      <c r="E404" s="40">
        <f>+D404*(1+$E$289)</f>
        <v>0</v>
      </c>
      <c r="F404" s="40">
        <f>+E404*(1+$F$289)</f>
        <v>0</v>
      </c>
      <c r="G404" s="40">
        <f>+F404*(1+$G$289)</f>
        <v>0</v>
      </c>
      <c r="H404" s="40">
        <f>+G404*(1+$H$289)</f>
        <v>0</v>
      </c>
      <c r="I404" s="16"/>
      <c r="J404" s="16"/>
    </row>
    <row r="405" spans="1:10" ht="16" hidden="1" x14ac:dyDescent="0.2">
      <c r="A405" s="16"/>
      <c r="B405" s="16"/>
      <c r="C405" s="16"/>
      <c r="D405" s="28">
        <f>+D404*D403</f>
        <v>0</v>
      </c>
      <c r="E405" s="28">
        <f>+E404*E403</f>
        <v>0</v>
      </c>
      <c r="F405" s="28">
        <f>+F404*F403</f>
        <v>0</v>
      </c>
      <c r="G405" s="28">
        <f>+G404*G403</f>
        <v>0</v>
      </c>
      <c r="H405" s="28">
        <f>+H404*H403</f>
        <v>0</v>
      </c>
      <c r="I405" s="16"/>
      <c r="J405" s="16"/>
    </row>
    <row r="406" spans="1:10" hidden="1" x14ac:dyDescent="0.15">
      <c r="A406" s="16"/>
      <c r="B406" s="16"/>
      <c r="C406" s="16"/>
      <c r="D406" s="16"/>
      <c r="E406" s="16"/>
      <c r="F406" s="16"/>
      <c r="G406" s="16"/>
      <c r="H406" s="16"/>
      <c r="I406" s="16"/>
      <c r="J406" s="16"/>
    </row>
    <row r="407" spans="1:10" ht="16" hidden="1" x14ac:dyDescent="0.2">
      <c r="A407" s="16"/>
      <c r="B407" s="27" t="str">
        <f>F57</f>
        <v xml:space="preserve"> </v>
      </c>
      <c r="C407" s="23" t="s">
        <v>190</v>
      </c>
      <c r="D407" s="40">
        <f>Instrucciones!E349</f>
        <v>0</v>
      </c>
      <c r="E407" s="40">
        <f>+D407*(1+$E$287)</f>
        <v>0</v>
      </c>
      <c r="F407" s="40">
        <f>+E407*(1+$F$287)</f>
        <v>0</v>
      </c>
      <c r="G407" s="40">
        <f>+F407*(1+$G$287)</f>
        <v>0</v>
      </c>
      <c r="H407" s="40">
        <f>+G407*(1+$H$287)</f>
        <v>0</v>
      </c>
      <c r="I407" s="16"/>
      <c r="J407" s="16"/>
    </row>
    <row r="408" spans="1:10" ht="16" hidden="1" x14ac:dyDescent="0.2">
      <c r="A408" s="16"/>
      <c r="B408" s="16"/>
      <c r="C408" s="23" t="s">
        <v>191</v>
      </c>
      <c r="D408" s="40" t="b">
        <f>IF(D407&gt;0,Instrucciones!G349)</f>
        <v>0</v>
      </c>
      <c r="E408" s="40">
        <f>+D408*(1+$E$289)</f>
        <v>0</v>
      </c>
      <c r="F408" s="40">
        <f>+E408*(1+$F$289)</f>
        <v>0</v>
      </c>
      <c r="G408" s="40">
        <f>+F408*(1+$G$289)</f>
        <v>0</v>
      </c>
      <c r="H408" s="40">
        <f>+G408*(1+$H$289)</f>
        <v>0</v>
      </c>
      <c r="I408" s="16"/>
      <c r="J408" s="16"/>
    </row>
    <row r="409" spans="1:10" ht="16" hidden="1" x14ac:dyDescent="0.2">
      <c r="A409" s="16"/>
      <c r="B409" s="16"/>
      <c r="C409" s="16"/>
      <c r="D409" s="28">
        <f>+D408*D407</f>
        <v>0</v>
      </c>
      <c r="E409" s="28">
        <f>+E408*E407</f>
        <v>0</v>
      </c>
      <c r="F409" s="28">
        <f>+F408*F407</f>
        <v>0</v>
      </c>
      <c r="G409" s="28">
        <f>+G408*G407</f>
        <v>0</v>
      </c>
      <c r="H409" s="28">
        <f>+H408*H407</f>
        <v>0</v>
      </c>
      <c r="I409" s="16"/>
      <c r="J409" s="16"/>
    </row>
    <row r="410" spans="1:10" hidden="1" x14ac:dyDescent="0.15">
      <c r="A410" s="16"/>
      <c r="B410" s="16"/>
      <c r="C410" s="16"/>
      <c r="D410" s="16"/>
      <c r="E410" s="16"/>
      <c r="F410" s="16"/>
      <c r="G410" s="16"/>
      <c r="H410" s="16"/>
      <c r="I410" s="16"/>
      <c r="J410" s="16"/>
    </row>
    <row r="411" spans="1:10" ht="16" hidden="1" x14ac:dyDescent="0.2">
      <c r="A411" s="16"/>
      <c r="B411" s="27" t="str">
        <f>F58</f>
        <v xml:space="preserve"> </v>
      </c>
      <c r="C411" s="23" t="s">
        <v>190</v>
      </c>
      <c r="D411" s="40">
        <f>Instrucciones!E350</f>
        <v>0</v>
      </c>
      <c r="E411" s="40">
        <f>+D411*(1+$E$287)</f>
        <v>0</v>
      </c>
      <c r="F411" s="40">
        <f>+E411*(1+$F$287)</f>
        <v>0</v>
      </c>
      <c r="G411" s="40">
        <f>+F411*(1+$G$287)</f>
        <v>0</v>
      </c>
      <c r="H411" s="40">
        <f>+G411*(1+$H$287)</f>
        <v>0</v>
      </c>
      <c r="I411" s="16"/>
      <c r="J411" s="16"/>
    </row>
    <row r="412" spans="1:10" ht="16" hidden="1" x14ac:dyDescent="0.2">
      <c r="A412" s="16"/>
      <c r="B412" s="16"/>
      <c r="C412" s="23" t="s">
        <v>191</v>
      </c>
      <c r="D412" s="40" t="b">
        <f>IF(D411&gt;0,Instrucciones!G350)</f>
        <v>0</v>
      </c>
      <c r="E412" s="40">
        <f>+D412*(1+$E$289)</f>
        <v>0</v>
      </c>
      <c r="F412" s="40">
        <f>+E412*(1+$F$289)</f>
        <v>0</v>
      </c>
      <c r="G412" s="40">
        <f>+F412*(1+$G$289)</f>
        <v>0</v>
      </c>
      <c r="H412" s="40">
        <f>+G412*(1+$H$289)</f>
        <v>0</v>
      </c>
      <c r="I412" s="16"/>
      <c r="J412" s="16"/>
    </row>
    <row r="413" spans="1:10" ht="16" hidden="1" x14ac:dyDescent="0.2">
      <c r="A413" s="16"/>
      <c r="B413" s="16"/>
      <c r="C413" s="16"/>
      <c r="D413" s="28">
        <f>+D412*D411</f>
        <v>0</v>
      </c>
      <c r="E413" s="28">
        <f>+E412*E411</f>
        <v>0</v>
      </c>
      <c r="F413" s="28">
        <f>+F412*F411</f>
        <v>0</v>
      </c>
      <c r="G413" s="28">
        <f>+G412*G411</f>
        <v>0</v>
      </c>
      <c r="H413" s="28">
        <f>+H412*H411</f>
        <v>0</v>
      </c>
      <c r="I413" s="16"/>
      <c r="J413" s="16"/>
    </row>
    <row r="414" spans="1:10" hidden="1" x14ac:dyDescent="0.15">
      <c r="A414" s="16"/>
      <c r="B414" s="16"/>
      <c r="C414" s="16"/>
      <c r="D414" s="16"/>
      <c r="E414" s="16"/>
      <c r="F414" s="16"/>
      <c r="G414" s="16"/>
      <c r="H414" s="16"/>
      <c r="I414" s="16"/>
      <c r="J414" s="16"/>
    </row>
    <row r="415" spans="1:10" ht="16" hidden="1" x14ac:dyDescent="0.2">
      <c r="A415" s="16"/>
      <c r="B415" s="27" t="str">
        <f>F59</f>
        <v xml:space="preserve"> </v>
      </c>
      <c r="C415" s="23" t="s">
        <v>190</v>
      </c>
      <c r="D415" s="40">
        <f>Instrucciones!E351</f>
        <v>0</v>
      </c>
      <c r="E415" s="40">
        <f>+D415*(1+$E$287)</f>
        <v>0</v>
      </c>
      <c r="F415" s="40">
        <f>+E415*(1+$F$287)</f>
        <v>0</v>
      </c>
      <c r="G415" s="40">
        <f>+F415*(1+$G$287)</f>
        <v>0</v>
      </c>
      <c r="H415" s="40">
        <f>+G415*(1+$H$287)</f>
        <v>0</v>
      </c>
      <c r="I415" s="16"/>
      <c r="J415" s="16"/>
    </row>
    <row r="416" spans="1:10" ht="16" hidden="1" x14ac:dyDescent="0.2">
      <c r="A416" s="16"/>
      <c r="B416" s="16"/>
      <c r="C416" s="23" t="s">
        <v>191</v>
      </c>
      <c r="D416" s="40" t="b">
        <f>IF(D415&gt;0,Instrucciones!G351)</f>
        <v>0</v>
      </c>
      <c r="E416" s="40">
        <f>+D416*(1+$E$289)</f>
        <v>0</v>
      </c>
      <c r="F416" s="40">
        <f>+E416*(1+$F$289)</f>
        <v>0</v>
      </c>
      <c r="G416" s="40">
        <f>+F416*(1+$G$289)</f>
        <v>0</v>
      </c>
      <c r="H416" s="40">
        <f>+G416*(1+$H$289)</f>
        <v>0</v>
      </c>
      <c r="I416" s="16"/>
      <c r="J416" s="16"/>
    </row>
    <row r="417" spans="1:10" ht="16" hidden="1" x14ac:dyDescent="0.2">
      <c r="A417" s="16"/>
      <c r="B417" s="16"/>
      <c r="C417" s="16"/>
      <c r="D417" s="28">
        <f>+D416*D415</f>
        <v>0</v>
      </c>
      <c r="E417" s="28">
        <f>+E416*E415</f>
        <v>0</v>
      </c>
      <c r="F417" s="28">
        <f>+F416*F415</f>
        <v>0</v>
      </c>
      <c r="G417" s="28">
        <f>+G416*G415</f>
        <v>0</v>
      </c>
      <c r="H417" s="28">
        <f>+H416*H415</f>
        <v>0</v>
      </c>
      <c r="I417" s="16"/>
      <c r="J417" s="16"/>
    </row>
    <row r="418" spans="1:10" hidden="1" x14ac:dyDescent="0.15">
      <c r="A418" s="16"/>
      <c r="B418" s="16"/>
      <c r="C418" s="16"/>
      <c r="D418" s="16"/>
      <c r="E418" s="16"/>
      <c r="F418" s="16"/>
      <c r="G418" s="16"/>
      <c r="H418" s="16"/>
      <c r="I418" s="16"/>
      <c r="J418" s="16"/>
    </row>
    <row r="419" spans="1:10" ht="16" hidden="1" x14ac:dyDescent="0.2">
      <c r="A419" s="16"/>
      <c r="B419" s="27" t="str">
        <f>F60</f>
        <v xml:space="preserve"> </v>
      </c>
      <c r="C419" s="23" t="s">
        <v>190</v>
      </c>
      <c r="D419" s="40">
        <f>Instrucciones!E352</f>
        <v>0</v>
      </c>
      <c r="E419" s="40">
        <f>+D419*(1+$E$287)</f>
        <v>0</v>
      </c>
      <c r="F419" s="40">
        <f>+E419*(1+$F$287)</f>
        <v>0</v>
      </c>
      <c r="G419" s="40">
        <f>+F419*(1+$G$287)</f>
        <v>0</v>
      </c>
      <c r="H419" s="40">
        <f>+G419*(1+$H$287)</f>
        <v>0</v>
      </c>
      <c r="I419" s="16"/>
      <c r="J419" s="16"/>
    </row>
    <row r="420" spans="1:10" ht="16" hidden="1" x14ac:dyDescent="0.2">
      <c r="A420" s="16"/>
      <c r="B420" s="16"/>
      <c r="C420" s="23" t="s">
        <v>191</v>
      </c>
      <c r="D420" s="40" t="b">
        <f>IF(D419&gt;0,Instrucciones!G352)</f>
        <v>0</v>
      </c>
      <c r="E420" s="40">
        <f>+D420*(1+$E$289)</f>
        <v>0</v>
      </c>
      <c r="F420" s="40">
        <f>+E420*(1+$F$289)</f>
        <v>0</v>
      </c>
      <c r="G420" s="40">
        <f>+F420*(1+$G$289)</f>
        <v>0</v>
      </c>
      <c r="H420" s="40">
        <f>+G420*(1+$H$289)</f>
        <v>0</v>
      </c>
      <c r="I420" s="16"/>
      <c r="J420" s="16"/>
    </row>
    <row r="421" spans="1:10" ht="16" hidden="1" x14ac:dyDescent="0.2">
      <c r="A421" s="16"/>
      <c r="B421" s="16"/>
      <c r="C421" s="16"/>
      <c r="D421" s="28">
        <f>+D420*D419</f>
        <v>0</v>
      </c>
      <c r="E421" s="28">
        <f>+E420*E419</f>
        <v>0</v>
      </c>
      <c r="F421" s="28">
        <f>+F420*F419</f>
        <v>0</v>
      </c>
      <c r="G421" s="28">
        <f>+G420*G419</f>
        <v>0</v>
      </c>
      <c r="H421" s="28">
        <f>+H420*H419</f>
        <v>0</v>
      </c>
      <c r="I421" s="16"/>
      <c r="J421" s="16"/>
    </row>
    <row r="422" spans="1:10" hidden="1" x14ac:dyDescent="0.15">
      <c r="A422" s="16"/>
      <c r="B422" s="16"/>
      <c r="C422" s="16"/>
      <c r="D422" s="16"/>
      <c r="E422" s="16"/>
      <c r="F422" s="16"/>
      <c r="G422" s="16"/>
      <c r="H422" s="16"/>
      <c r="I422" s="16"/>
      <c r="J422" s="16"/>
    </row>
    <row r="423" spans="1:10" ht="16" hidden="1" x14ac:dyDescent="0.2">
      <c r="A423" s="16"/>
      <c r="B423" s="27" t="str">
        <f>F61</f>
        <v xml:space="preserve"> </v>
      </c>
      <c r="C423" s="23" t="s">
        <v>190</v>
      </c>
      <c r="D423" s="40">
        <f>Instrucciones!E353</f>
        <v>0</v>
      </c>
      <c r="E423" s="40">
        <f>+D423*(1+$E$287)</f>
        <v>0</v>
      </c>
      <c r="F423" s="40">
        <f>+E423*(1+$F$287)</f>
        <v>0</v>
      </c>
      <c r="G423" s="40">
        <f>+F423*(1+$G$287)</f>
        <v>0</v>
      </c>
      <c r="H423" s="40">
        <f>+G423*(1+$H$287)</f>
        <v>0</v>
      </c>
      <c r="I423" s="16"/>
      <c r="J423" s="16"/>
    </row>
    <row r="424" spans="1:10" ht="16" hidden="1" x14ac:dyDescent="0.2">
      <c r="A424" s="16"/>
      <c r="B424" s="16"/>
      <c r="C424" s="23" t="s">
        <v>191</v>
      </c>
      <c r="D424" s="40" t="b">
        <f>IF(D423&gt;0,Instrucciones!G353)</f>
        <v>0</v>
      </c>
      <c r="E424" s="40">
        <f>+D424*(1+$E$289)</f>
        <v>0</v>
      </c>
      <c r="F424" s="40">
        <f>+E424*(1+$F$289)</f>
        <v>0</v>
      </c>
      <c r="G424" s="40">
        <f>+F424*(1+$G$289)</f>
        <v>0</v>
      </c>
      <c r="H424" s="40">
        <f>+G424*(1+$H$289)</f>
        <v>0</v>
      </c>
      <c r="I424" s="16"/>
      <c r="J424" s="16"/>
    </row>
    <row r="425" spans="1:10" ht="16" hidden="1" x14ac:dyDescent="0.2">
      <c r="A425" s="16"/>
      <c r="B425" s="16"/>
      <c r="C425" s="16"/>
      <c r="D425" s="28">
        <f>+D424*D423</f>
        <v>0</v>
      </c>
      <c r="E425" s="28">
        <f>+E424*E423</f>
        <v>0</v>
      </c>
      <c r="F425" s="28">
        <f>+F424*F423</f>
        <v>0</v>
      </c>
      <c r="G425" s="28">
        <f>+G424*G423</f>
        <v>0</v>
      </c>
      <c r="H425" s="28">
        <f>+H424*H423</f>
        <v>0</v>
      </c>
      <c r="I425" s="16"/>
      <c r="J425" s="16"/>
    </row>
    <row r="426" spans="1:10" hidden="1" x14ac:dyDescent="0.15">
      <c r="A426" s="16"/>
      <c r="B426" s="16"/>
      <c r="C426" s="16"/>
      <c r="D426" s="16"/>
      <c r="E426" s="16"/>
      <c r="F426" s="16"/>
      <c r="G426" s="16"/>
      <c r="H426" s="16"/>
      <c r="I426" s="16"/>
      <c r="J426" s="16"/>
    </row>
    <row r="427" spans="1:10" ht="16" hidden="1" x14ac:dyDescent="0.2">
      <c r="A427" s="16"/>
      <c r="B427" s="27" t="str">
        <f>F62</f>
        <v xml:space="preserve"> </v>
      </c>
      <c r="C427" s="23" t="s">
        <v>190</v>
      </c>
      <c r="D427" s="40">
        <f>Instrucciones!E354</f>
        <v>0</v>
      </c>
      <c r="E427" s="40">
        <f>+D427*(1+$E$287)</f>
        <v>0</v>
      </c>
      <c r="F427" s="40">
        <f>+E427*(1+$F$287)</f>
        <v>0</v>
      </c>
      <c r="G427" s="40">
        <f>+F427*(1+$G$287)</f>
        <v>0</v>
      </c>
      <c r="H427" s="40">
        <f>+G427*(1+$H$287)</f>
        <v>0</v>
      </c>
      <c r="I427" s="16"/>
      <c r="J427" s="16"/>
    </row>
    <row r="428" spans="1:10" ht="16" hidden="1" x14ac:dyDescent="0.2">
      <c r="A428" s="16"/>
      <c r="B428" s="16"/>
      <c r="C428" s="23" t="s">
        <v>191</v>
      </c>
      <c r="D428" s="40" t="b">
        <f>IF(D427&gt;0,Instrucciones!G354)</f>
        <v>0</v>
      </c>
      <c r="E428" s="40">
        <f>+D428*(1+$E$289)</f>
        <v>0</v>
      </c>
      <c r="F428" s="40">
        <f>+E428*(1+$F$289)</f>
        <v>0</v>
      </c>
      <c r="G428" s="40">
        <f>+F428*(1+$G$289)</f>
        <v>0</v>
      </c>
      <c r="H428" s="40">
        <f>+G428*(1+$H$289)</f>
        <v>0</v>
      </c>
      <c r="I428" s="16"/>
      <c r="J428" s="16"/>
    </row>
    <row r="429" spans="1:10" ht="16" hidden="1" x14ac:dyDescent="0.2">
      <c r="A429" s="16"/>
      <c r="B429" s="16"/>
      <c r="C429" s="16"/>
      <c r="D429" s="28">
        <f>+D428*D427</f>
        <v>0</v>
      </c>
      <c r="E429" s="28">
        <f>+E428*E427</f>
        <v>0</v>
      </c>
      <c r="F429" s="28">
        <f>+F428*F427</f>
        <v>0</v>
      </c>
      <c r="G429" s="28">
        <f>+G428*G427</f>
        <v>0</v>
      </c>
      <c r="H429" s="28">
        <f>+H428*H427</f>
        <v>0</v>
      </c>
      <c r="I429" s="16"/>
      <c r="J429" s="16"/>
    </row>
    <row r="430" spans="1:10" hidden="1" x14ac:dyDescent="0.15">
      <c r="A430" s="16"/>
      <c r="B430" s="16"/>
      <c r="C430" s="16"/>
      <c r="D430" s="16"/>
      <c r="E430" s="16"/>
      <c r="F430" s="16"/>
      <c r="G430" s="16"/>
      <c r="H430" s="16"/>
      <c r="I430" s="16"/>
      <c r="J430" s="16"/>
    </row>
    <row r="431" spans="1:10" ht="16" hidden="1" x14ac:dyDescent="0.2">
      <c r="A431" s="16"/>
      <c r="B431" s="27" t="str">
        <f>F63</f>
        <v xml:space="preserve"> </v>
      </c>
      <c r="C431" s="23" t="s">
        <v>190</v>
      </c>
      <c r="D431" s="40">
        <f>Instrucciones!E355</f>
        <v>0</v>
      </c>
      <c r="E431" s="40">
        <f>+D431*(1+$E$287)</f>
        <v>0</v>
      </c>
      <c r="F431" s="40">
        <f>+E431*(1+$F$287)</f>
        <v>0</v>
      </c>
      <c r="G431" s="40">
        <f>+F431*(1+$G$287)</f>
        <v>0</v>
      </c>
      <c r="H431" s="40">
        <f>+G431*(1+$H$287)</f>
        <v>0</v>
      </c>
      <c r="I431" s="16"/>
      <c r="J431" s="16"/>
    </row>
    <row r="432" spans="1:10" ht="16" hidden="1" x14ac:dyDescent="0.2">
      <c r="A432" s="16"/>
      <c r="B432" s="16"/>
      <c r="C432" s="23" t="s">
        <v>191</v>
      </c>
      <c r="D432" s="40" t="b">
        <f>IF(D431&gt;0,Instrucciones!G355)</f>
        <v>0</v>
      </c>
      <c r="E432" s="40">
        <f>+D432*(1+$E$289)</f>
        <v>0</v>
      </c>
      <c r="F432" s="40">
        <f>+E432*(1+$F$289)</f>
        <v>0</v>
      </c>
      <c r="G432" s="40">
        <f>+F432*(1+$G$289)</f>
        <v>0</v>
      </c>
      <c r="H432" s="40">
        <f>+G432*(1+$H$289)</f>
        <v>0</v>
      </c>
      <c r="I432" s="16"/>
      <c r="J432" s="16"/>
    </row>
    <row r="433" spans="1:10" ht="16" hidden="1" x14ac:dyDescent="0.2">
      <c r="A433" s="16"/>
      <c r="B433" s="16"/>
      <c r="C433" s="16"/>
      <c r="D433" s="28">
        <f>+D432*D431</f>
        <v>0</v>
      </c>
      <c r="E433" s="28">
        <f>+E432*E431</f>
        <v>0</v>
      </c>
      <c r="F433" s="28">
        <f>+F432*F431</f>
        <v>0</v>
      </c>
      <c r="G433" s="28">
        <f>+G432*G431</f>
        <v>0</v>
      </c>
      <c r="H433" s="28">
        <f>+H432*H431</f>
        <v>0</v>
      </c>
      <c r="I433" s="16"/>
      <c r="J433" s="16"/>
    </row>
    <row r="434" spans="1:10" hidden="1" x14ac:dyDescent="0.15">
      <c r="A434" s="16"/>
      <c r="B434" s="16"/>
      <c r="C434" s="16"/>
      <c r="D434" s="16"/>
      <c r="E434" s="16"/>
      <c r="F434" s="16"/>
      <c r="G434" s="16"/>
      <c r="H434" s="16"/>
      <c r="I434" s="16"/>
      <c r="J434" s="16"/>
    </row>
    <row r="435" spans="1:10" ht="16" hidden="1" x14ac:dyDescent="0.2">
      <c r="A435" s="16"/>
      <c r="B435" s="27" t="str">
        <f>F64</f>
        <v xml:space="preserve"> </v>
      </c>
      <c r="C435" s="23" t="s">
        <v>190</v>
      </c>
      <c r="D435" s="40">
        <f>Instrucciones!E356</f>
        <v>0</v>
      </c>
      <c r="E435" s="40">
        <f>+D435*(1+$E$287)</f>
        <v>0</v>
      </c>
      <c r="F435" s="40">
        <f>+E435*(1+$F$287)</f>
        <v>0</v>
      </c>
      <c r="G435" s="40">
        <f>+F435*(1+$G$287)</f>
        <v>0</v>
      </c>
      <c r="H435" s="40">
        <f>+G435*(1+$H$287)</f>
        <v>0</v>
      </c>
      <c r="I435" s="16"/>
      <c r="J435" s="16"/>
    </row>
    <row r="436" spans="1:10" ht="16" hidden="1" x14ac:dyDescent="0.2">
      <c r="A436" s="16"/>
      <c r="B436" s="16"/>
      <c r="C436" s="23" t="s">
        <v>191</v>
      </c>
      <c r="D436" s="40" t="b">
        <f>IF(D435&gt;0,Instrucciones!G356)</f>
        <v>0</v>
      </c>
      <c r="E436" s="40">
        <f>+D436*(1+$E$289)</f>
        <v>0</v>
      </c>
      <c r="F436" s="40">
        <f>+E436*(1+$F$289)</f>
        <v>0</v>
      </c>
      <c r="G436" s="40">
        <f>+F436*(1+$G$289)</f>
        <v>0</v>
      </c>
      <c r="H436" s="40">
        <f>+G436*(1+$H$289)</f>
        <v>0</v>
      </c>
      <c r="I436" s="16"/>
      <c r="J436" s="16"/>
    </row>
    <row r="437" spans="1:10" ht="16" hidden="1" x14ac:dyDescent="0.2">
      <c r="A437" s="16"/>
      <c r="B437" s="16"/>
      <c r="C437" s="16"/>
      <c r="D437" s="28">
        <f>+D436*D435</f>
        <v>0</v>
      </c>
      <c r="E437" s="28">
        <f>+E436*E435</f>
        <v>0</v>
      </c>
      <c r="F437" s="28">
        <f>+F436*F435</f>
        <v>0</v>
      </c>
      <c r="G437" s="28">
        <f>+G436*G435</f>
        <v>0</v>
      </c>
      <c r="H437" s="28">
        <f>+H436*H435</f>
        <v>0</v>
      </c>
      <c r="I437" s="16"/>
      <c r="J437" s="16"/>
    </row>
    <row r="438" spans="1:10" hidden="1" x14ac:dyDescent="0.15">
      <c r="A438" s="16"/>
      <c r="B438" s="16"/>
      <c r="C438" s="16"/>
      <c r="D438" s="16"/>
      <c r="E438" s="16"/>
      <c r="F438" s="16"/>
      <c r="G438" s="16"/>
      <c r="H438" s="16"/>
      <c r="I438" s="16"/>
      <c r="J438" s="16"/>
    </row>
    <row r="439" spans="1:10" ht="16" hidden="1" x14ac:dyDescent="0.2">
      <c r="A439" s="16"/>
      <c r="B439" s="27" t="str">
        <f>F65</f>
        <v xml:space="preserve"> </v>
      </c>
      <c r="C439" s="23" t="s">
        <v>190</v>
      </c>
      <c r="D439" s="40">
        <f>Instrucciones!E357</f>
        <v>0</v>
      </c>
      <c r="E439" s="40">
        <f>+D439*(1+$E$287)</f>
        <v>0</v>
      </c>
      <c r="F439" s="40">
        <f>+E439*(1+$F$287)</f>
        <v>0</v>
      </c>
      <c r="G439" s="40">
        <f>+F439*(1+$G$287)</f>
        <v>0</v>
      </c>
      <c r="H439" s="40">
        <f>+G439*(1+$H$287)</f>
        <v>0</v>
      </c>
      <c r="I439" s="16"/>
      <c r="J439" s="16"/>
    </row>
    <row r="440" spans="1:10" ht="16" hidden="1" x14ac:dyDescent="0.2">
      <c r="A440" s="16"/>
      <c r="B440" s="16"/>
      <c r="C440" s="23" t="s">
        <v>191</v>
      </c>
      <c r="D440" s="40" t="b">
        <f>IF(D439&gt;0,Instrucciones!G357)</f>
        <v>0</v>
      </c>
      <c r="E440" s="40">
        <f>+D440*(1+$E$289)</f>
        <v>0</v>
      </c>
      <c r="F440" s="40">
        <f>+E440*(1+$F$289)</f>
        <v>0</v>
      </c>
      <c r="G440" s="40">
        <f>+F440*(1+$G$289)</f>
        <v>0</v>
      </c>
      <c r="H440" s="40">
        <f>+G440*(1+$H$289)</f>
        <v>0</v>
      </c>
      <c r="I440" s="16"/>
      <c r="J440" s="16"/>
    </row>
    <row r="441" spans="1:10" ht="16" hidden="1" x14ac:dyDescent="0.2">
      <c r="A441" s="16"/>
      <c r="B441" s="16"/>
      <c r="C441" s="16"/>
      <c r="D441" s="28">
        <f>+D440*D439</f>
        <v>0</v>
      </c>
      <c r="E441" s="28">
        <f>+E440*E439</f>
        <v>0</v>
      </c>
      <c r="F441" s="28">
        <f>+F440*F439</f>
        <v>0</v>
      </c>
      <c r="G441" s="28">
        <f>+G440*G439</f>
        <v>0</v>
      </c>
      <c r="H441" s="28">
        <f>+H440*H439</f>
        <v>0</v>
      </c>
      <c r="I441" s="16"/>
      <c r="J441" s="16"/>
    </row>
    <row r="442" spans="1:10" hidden="1" x14ac:dyDescent="0.15">
      <c r="A442" s="16"/>
      <c r="B442" s="16"/>
      <c r="C442" s="16"/>
      <c r="D442" s="16"/>
      <c r="E442" s="16"/>
      <c r="F442" s="16"/>
      <c r="G442" s="16"/>
      <c r="H442" s="16"/>
      <c r="I442" s="16"/>
      <c r="J442" s="16"/>
    </row>
    <row r="443" spans="1:10" ht="16" hidden="1" x14ac:dyDescent="0.2">
      <c r="A443" s="16"/>
      <c r="B443" s="27" t="str">
        <f>F66</f>
        <v xml:space="preserve"> </v>
      </c>
      <c r="C443" s="23" t="s">
        <v>190</v>
      </c>
      <c r="D443" s="40">
        <f>Instrucciones!E358</f>
        <v>0</v>
      </c>
      <c r="E443" s="40">
        <f>+D443*(1+$E$287)</f>
        <v>0</v>
      </c>
      <c r="F443" s="40">
        <f>+E443*(1+$F$287)</f>
        <v>0</v>
      </c>
      <c r="G443" s="40">
        <f>+F443*(1+$G$287)</f>
        <v>0</v>
      </c>
      <c r="H443" s="40">
        <f>+G443*(1+$H$287)</f>
        <v>0</v>
      </c>
      <c r="I443" s="16"/>
      <c r="J443" s="16"/>
    </row>
    <row r="444" spans="1:10" ht="16" hidden="1" x14ac:dyDescent="0.2">
      <c r="A444" s="16"/>
      <c r="B444" s="16"/>
      <c r="C444" s="23" t="s">
        <v>191</v>
      </c>
      <c r="D444" s="40" t="b">
        <f>IF(D443&gt;0,Instrucciones!G358)</f>
        <v>0</v>
      </c>
      <c r="E444" s="40">
        <f>+D444*(1+$E$289)</f>
        <v>0</v>
      </c>
      <c r="F444" s="40">
        <f>+E444*(1+$F$289)</f>
        <v>0</v>
      </c>
      <c r="G444" s="40">
        <f>+F444*(1+$G$289)</f>
        <v>0</v>
      </c>
      <c r="H444" s="40">
        <f>+G444*(1+$H$289)</f>
        <v>0</v>
      </c>
      <c r="I444" s="16"/>
      <c r="J444" s="16"/>
    </row>
    <row r="445" spans="1:10" ht="16" hidden="1" x14ac:dyDescent="0.2">
      <c r="A445" s="16"/>
      <c r="B445" s="16"/>
      <c r="C445" s="16"/>
      <c r="D445" s="28">
        <f>+D444*D443</f>
        <v>0</v>
      </c>
      <c r="E445" s="28">
        <f>+E444*E443</f>
        <v>0</v>
      </c>
      <c r="F445" s="28">
        <f>+F444*F443</f>
        <v>0</v>
      </c>
      <c r="G445" s="28">
        <f>+G444*G443</f>
        <v>0</v>
      </c>
      <c r="H445" s="28">
        <f>+H444*H443</f>
        <v>0</v>
      </c>
      <c r="I445" s="16"/>
      <c r="J445" s="16"/>
    </row>
    <row r="446" spans="1:10" hidden="1" x14ac:dyDescent="0.15">
      <c r="A446" s="16"/>
      <c r="B446" s="16"/>
      <c r="C446" s="16"/>
      <c r="D446" s="16"/>
      <c r="E446" s="16"/>
      <c r="F446" s="16"/>
      <c r="G446" s="16"/>
      <c r="H446" s="16"/>
      <c r="I446" s="16"/>
      <c r="J446" s="16"/>
    </row>
    <row r="447" spans="1:10" ht="16" hidden="1" x14ac:dyDescent="0.2">
      <c r="A447" s="16"/>
      <c r="B447" s="27" t="str">
        <f>F67</f>
        <v xml:space="preserve"> </v>
      </c>
      <c r="C447" s="23" t="s">
        <v>190</v>
      </c>
      <c r="D447" s="40">
        <f>Instrucciones!E359</f>
        <v>0</v>
      </c>
      <c r="E447" s="40">
        <f>+D447*(1+$E$287)</f>
        <v>0</v>
      </c>
      <c r="F447" s="40">
        <f>+E447*(1+$F$287)</f>
        <v>0</v>
      </c>
      <c r="G447" s="40">
        <f>+F447*(1+$G$287)</f>
        <v>0</v>
      </c>
      <c r="H447" s="40">
        <f>+G447*(1+$H$287)</f>
        <v>0</v>
      </c>
      <c r="I447" s="16"/>
      <c r="J447" s="16"/>
    </row>
    <row r="448" spans="1:10" ht="16" hidden="1" x14ac:dyDescent="0.2">
      <c r="A448" s="16"/>
      <c r="B448" s="16"/>
      <c r="C448" s="23" t="s">
        <v>191</v>
      </c>
      <c r="D448" s="40" t="b">
        <f>IF(D447&gt;0,Instrucciones!G359)</f>
        <v>0</v>
      </c>
      <c r="E448" s="40">
        <f>+D448*(1+$E$289)</f>
        <v>0</v>
      </c>
      <c r="F448" s="40">
        <f>+E448*(1+$F$289)</f>
        <v>0</v>
      </c>
      <c r="G448" s="40">
        <f>+F448*(1+$G$289)</f>
        <v>0</v>
      </c>
      <c r="H448" s="40">
        <f>+G448*(1+$H$289)</f>
        <v>0</v>
      </c>
      <c r="I448" s="16"/>
      <c r="J448" s="16"/>
    </row>
    <row r="449" spans="1:10" ht="16" hidden="1" x14ac:dyDescent="0.2">
      <c r="A449" s="16"/>
      <c r="B449" s="16"/>
      <c r="C449" s="16"/>
      <c r="D449" s="28">
        <f>+D448*D447</f>
        <v>0</v>
      </c>
      <c r="E449" s="28">
        <f>+E448*E447</f>
        <v>0</v>
      </c>
      <c r="F449" s="28">
        <f>+F448*F447</f>
        <v>0</v>
      </c>
      <c r="G449" s="28">
        <f>+G448*G447</f>
        <v>0</v>
      </c>
      <c r="H449" s="28">
        <f>+H448*H447</f>
        <v>0</v>
      </c>
      <c r="I449" s="16"/>
      <c r="J449" s="16"/>
    </row>
    <row r="450" spans="1:10" hidden="1" x14ac:dyDescent="0.15">
      <c r="A450" s="16"/>
      <c r="B450" s="16"/>
      <c r="C450" s="16"/>
      <c r="D450" s="16"/>
      <c r="E450" s="16"/>
      <c r="F450" s="16"/>
      <c r="G450" s="16"/>
      <c r="H450" s="16"/>
      <c r="I450" s="16"/>
      <c r="J450" s="16"/>
    </row>
    <row r="451" spans="1:10" ht="16" hidden="1" x14ac:dyDescent="0.2">
      <c r="A451" s="16"/>
      <c r="B451" s="27" t="str">
        <f>F68</f>
        <v xml:space="preserve"> </v>
      </c>
      <c r="C451" s="23" t="s">
        <v>190</v>
      </c>
      <c r="D451" s="40">
        <f>Instrucciones!E360</f>
        <v>0</v>
      </c>
      <c r="E451" s="40">
        <f>+D451*(1+$E$287)</f>
        <v>0</v>
      </c>
      <c r="F451" s="40">
        <f>+E451*(1+$F$287)</f>
        <v>0</v>
      </c>
      <c r="G451" s="40">
        <f>+F451*(1+$G$287)</f>
        <v>0</v>
      </c>
      <c r="H451" s="40">
        <f>+G451*(1+$H$287)</f>
        <v>0</v>
      </c>
      <c r="I451" s="16"/>
      <c r="J451" s="16"/>
    </row>
    <row r="452" spans="1:10" ht="16" hidden="1" x14ac:dyDescent="0.2">
      <c r="A452" s="16"/>
      <c r="B452" s="16"/>
      <c r="C452" s="23" t="s">
        <v>191</v>
      </c>
      <c r="D452" s="40" t="b">
        <f>IF(D451&gt;0,Instrucciones!G360)</f>
        <v>0</v>
      </c>
      <c r="E452" s="40">
        <f>+D452*(1+$E$289)</f>
        <v>0</v>
      </c>
      <c r="F452" s="40">
        <f>+E452*(1+$F$289)</f>
        <v>0</v>
      </c>
      <c r="G452" s="40">
        <f>+F452*(1+$G$289)</f>
        <v>0</v>
      </c>
      <c r="H452" s="40">
        <f>+G452*(1+$H$289)</f>
        <v>0</v>
      </c>
      <c r="I452" s="16"/>
      <c r="J452" s="16"/>
    </row>
    <row r="453" spans="1:10" ht="16" hidden="1" x14ac:dyDescent="0.2">
      <c r="A453" s="16"/>
      <c r="B453" s="16"/>
      <c r="C453" s="16"/>
      <c r="D453" s="28">
        <f>+D452*D451</f>
        <v>0</v>
      </c>
      <c r="E453" s="28">
        <f>+E452*E451</f>
        <v>0</v>
      </c>
      <c r="F453" s="28">
        <f>+F452*F451</f>
        <v>0</v>
      </c>
      <c r="G453" s="28">
        <f>+G452*G451</f>
        <v>0</v>
      </c>
      <c r="H453" s="28">
        <f>+H452*H451</f>
        <v>0</v>
      </c>
      <c r="I453" s="16"/>
      <c r="J453" s="16"/>
    </row>
    <row r="454" spans="1:10" hidden="1" x14ac:dyDescent="0.15">
      <c r="A454" s="16"/>
      <c r="B454" s="16"/>
      <c r="C454" s="16"/>
      <c r="D454" s="16"/>
      <c r="E454" s="16"/>
      <c r="F454" s="16"/>
      <c r="G454" s="16"/>
      <c r="H454" s="16"/>
      <c r="I454" s="16"/>
      <c r="J454" s="16"/>
    </row>
    <row r="455" spans="1:10" ht="16" hidden="1" x14ac:dyDescent="0.2">
      <c r="A455" s="16"/>
      <c r="B455" s="27" t="str">
        <f>F69</f>
        <v xml:space="preserve"> </v>
      </c>
      <c r="C455" s="23" t="s">
        <v>190</v>
      </c>
      <c r="D455" s="40">
        <f>Instrucciones!E361</f>
        <v>0</v>
      </c>
      <c r="E455" s="40">
        <f>+D455*(1+$E$287)</f>
        <v>0</v>
      </c>
      <c r="F455" s="40">
        <f>+E455*(1+$F$287)</f>
        <v>0</v>
      </c>
      <c r="G455" s="40">
        <f>+F455*(1+$G$287)</f>
        <v>0</v>
      </c>
      <c r="H455" s="40">
        <f>+G455*(1+$H$287)</f>
        <v>0</v>
      </c>
      <c r="I455" s="16"/>
      <c r="J455" s="16"/>
    </row>
    <row r="456" spans="1:10" ht="16" hidden="1" x14ac:dyDescent="0.2">
      <c r="A456" s="16"/>
      <c r="B456" s="16"/>
      <c r="C456" s="23" t="s">
        <v>191</v>
      </c>
      <c r="D456" s="40" t="b">
        <f>IF(D455&gt;0,Instrucciones!G361)</f>
        <v>0</v>
      </c>
      <c r="E456" s="40">
        <f>+D456*(1+$E$289)</f>
        <v>0</v>
      </c>
      <c r="F456" s="40">
        <f>+E456*(1+$F$289)</f>
        <v>0</v>
      </c>
      <c r="G456" s="40">
        <f>+F456*(1+$G$289)</f>
        <v>0</v>
      </c>
      <c r="H456" s="40">
        <f>+G456*(1+$H$289)</f>
        <v>0</v>
      </c>
      <c r="I456" s="16"/>
      <c r="J456" s="16"/>
    </row>
    <row r="457" spans="1:10" ht="16" hidden="1" x14ac:dyDescent="0.2">
      <c r="A457" s="16"/>
      <c r="B457" s="16"/>
      <c r="C457" s="16"/>
      <c r="D457" s="28">
        <f>+D456*D455</f>
        <v>0</v>
      </c>
      <c r="E457" s="28">
        <f>+E456*E455</f>
        <v>0</v>
      </c>
      <c r="F457" s="28">
        <f>+F456*F455</f>
        <v>0</v>
      </c>
      <c r="G457" s="28">
        <f>+G456*G455</f>
        <v>0</v>
      </c>
      <c r="H457" s="28">
        <f>+H456*H455</f>
        <v>0</v>
      </c>
      <c r="I457" s="16"/>
      <c r="J457" s="16"/>
    </row>
    <row r="458" spans="1:10" hidden="1" x14ac:dyDescent="0.15">
      <c r="A458" s="16"/>
      <c r="B458" s="16"/>
      <c r="C458" s="16"/>
      <c r="D458" s="16"/>
      <c r="E458" s="16"/>
      <c r="F458" s="16"/>
      <c r="G458" s="16"/>
      <c r="H458" s="16"/>
      <c r="I458" s="16"/>
      <c r="J458" s="16"/>
    </row>
    <row r="459" spans="1:10" ht="16" hidden="1" x14ac:dyDescent="0.2">
      <c r="A459" s="16"/>
      <c r="B459" s="27" t="str">
        <f>F70</f>
        <v xml:space="preserve"> </v>
      </c>
      <c r="C459" s="23" t="s">
        <v>190</v>
      </c>
      <c r="D459" s="40">
        <f>Instrucciones!E362</f>
        <v>0</v>
      </c>
      <c r="E459" s="40">
        <f>+D459*(1+$E$287)</f>
        <v>0</v>
      </c>
      <c r="F459" s="40">
        <f>+E459*(1+$F$287)</f>
        <v>0</v>
      </c>
      <c r="G459" s="40">
        <f>+F459*(1+$G$287)</f>
        <v>0</v>
      </c>
      <c r="H459" s="40">
        <f>+G459*(1+$H$287)</f>
        <v>0</v>
      </c>
      <c r="I459" s="16"/>
      <c r="J459" s="16"/>
    </row>
    <row r="460" spans="1:10" ht="16" hidden="1" x14ac:dyDescent="0.2">
      <c r="A460" s="16"/>
      <c r="B460" s="16"/>
      <c r="C460" s="23" t="s">
        <v>191</v>
      </c>
      <c r="D460" s="40" t="b">
        <f>IF(D459&gt;0,Instrucciones!G362)</f>
        <v>0</v>
      </c>
      <c r="E460" s="40">
        <f>+D460*(1+$E$289)</f>
        <v>0</v>
      </c>
      <c r="F460" s="40">
        <f>+E460*(1+$F$289)</f>
        <v>0</v>
      </c>
      <c r="G460" s="40">
        <f>+F460*(1+$G$289)</f>
        <v>0</v>
      </c>
      <c r="H460" s="40">
        <f>+G460*(1+$H$289)</f>
        <v>0</v>
      </c>
      <c r="I460" s="16"/>
      <c r="J460" s="16"/>
    </row>
    <row r="461" spans="1:10" ht="16" hidden="1" x14ac:dyDescent="0.2">
      <c r="A461" s="16"/>
      <c r="B461" s="16"/>
      <c r="C461" s="16"/>
      <c r="D461" s="28">
        <f>+D460*D459</f>
        <v>0</v>
      </c>
      <c r="E461" s="28">
        <f>+E460*E459</f>
        <v>0</v>
      </c>
      <c r="F461" s="28">
        <f>+F460*F459</f>
        <v>0</v>
      </c>
      <c r="G461" s="28">
        <f>+G460*G459</f>
        <v>0</v>
      </c>
      <c r="H461" s="28">
        <f>+H460*H459</f>
        <v>0</v>
      </c>
      <c r="I461" s="16"/>
      <c r="J461" s="16"/>
    </row>
    <row r="462" spans="1:10" hidden="1" x14ac:dyDescent="0.15">
      <c r="A462" s="16"/>
      <c r="B462" s="16"/>
      <c r="C462" s="16"/>
      <c r="D462" s="16"/>
      <c r="E462" s="16"/>
      <c r="F462" s="16"/>
      <c r="G462" s="16"/>
      <c r="H462" s="16"/>
      <c r="I462" s="16"/>
      <c r="J462" s="16"/>
    </row>
    <row r="463" spans="1:10" ht="16" hidden="1" x14ac:dyDescent="0.2">
      <c r="A463" s="16"/>
      <c r="B463" s="27" t="str">
        <f>F71</f>
        <v xml:space="preserve"> </v>
      </c>
      <c r="C463" s="23" t="s">
        <v>190</v>
      </c>
      <c r="D463" s="40">
        <f>Instrucciones!E363</f>
        <v>0</v>
      </c>
      <c r="E463" s="40">
        <f>+D463*(1+$E$287)</f>
        <v>0</v>
      </c>
      <c r="F463" s="40">
        <f>+E463*(1+$F$287)</f>
        <v>0</v>
      </c>
      <c r="G463" s="40">
        <f>+F463*(1+$G$287)</f>
        <v>0</v>
      </c>
      <c r="H463" s="40">
        <f>+G463*(1+$H$287)</f>
        <v>0</v>
      </c>
      <c r="I463" s="16"/>
      <c r="J463" s="16"/>
    </row>
    <row r="464" spans="1:10" ht="16" hidden="1" x14ac:dyDescent="0.2">
      <c r="A464" s="16"/>
      <c r="B464" s="16"/>
      <c r="C464" s="23" t="s">
        <v>191</v>
      </c>
      <c r="D464" s="40" t="b">
        <f>IF(D463&gt;0,Instrucciones!G363)</f>
        <v>0</v>
      </c>
      <c r="E464" s="40">
        <f>+D464*(1+$E$289)</f>
        <v>0</v>
      </c>
      <c r="F464" s="40">
        <f>+E464*(1+$F$289)</f>
        <v>0</v>
      </c>
      <c r="G464" s="40">
        <f>+F464*(1+$G$289)</f>
        <v>0</v>
      </c>
      <c r="H464" s="40">
        <f>+G464*(1+$H$289)</f>
        <v>0</v>
      </c>
      <c r="I464" s="16"/>
      <c r="J464" s="16"/>
    </row>
    <row r="465" spans="1:10" ht="16" hidden="1" x14ac:dyDescent="0.2">
      <c r="A465" s="16"/>
      <c r="B465" s="16"/>
      <c r="C465" s="16"/>
      <c r="D465" s="28">
        <f>+D464*D463</f>
        <v>0</v>
      </c>
      <c r="E465" s="28">
        <f>+E464*E463</f>
        <v>0</v>
      </c>
      <c r="F465" s="28">
        <f>+F464*F463</f>
        <v>0</v>
      </c>
      <c r="G465" s="28">
        <f>+G464*G463</f>
        <v>0</v>
      </c>
      <c r="H465" s="28">
        <f>+H464*H463</f>
        <v>0</v>
      </c>
      <c r="I465" s="16"/>
      <c r="J465" s="16"/>
    </row>
    <row r="466" spans="1:10" hidden="1" x14ac:dyDescent="0.15">
      <c r="A466" s="16"/>
      <c r="B466" s="16"/>
      <c r="C466" s="16"/>
      <c r="D466" s="16"/>
      <c r="E466" s="16"/>
      <c r="F466" s="16"/>
      <c r="G466" s="16"/>
      <c r="H466" s="16"/>
      <c r="I466" s="16"/>
      <c r="J466" s="16"/>
    </row>
    <row r="467" spans="1:10" ht="16" hidden="1" x14ac:dyDescent="0.2">
      <c r="A467" s="16"/>
      <c r="B467" s="27" t="str">
        <f>F72</f>
        <v xml:space="preserve"> </v>
      </c>
      <c r="C467" s="23" t="s">
        <v>190</v>
      </c>
      <c r="D467" s="40">
        <f>Instrucciones!E364</f>
        <v>0</v>
      </c>
      <c r="E467" s="40">
        <f>+D467*(1+$E$287)</f>
        <v>0</v>
      </c>
      <c r="F467" s="40">
        <f>+E467*(1+$F$287)</f>
        <v>0</v>
      </c>
      <c r="G467" s="40">
        <f>+F467*(1+$G$287)</f>
        <v>0</v>
      </c>
      <c r="H467" s="40">
        <f>+G467*(1+$H$287)</f>
        <v>0</v>
      </c>
      <c r="I467" s="16"/>
      <c r="J467" s="16"/>
    </row>
    <row r="468" spans="1:10" ht="16" hidden="1" x14ac:dyDescent="0.2">
      <c r="A468" s="16"/>
      <c r="B468" s="16"/>
      <c r="C468" s="23" t="s">
        <v>191</v>
      </c>
      <c r="D468" s="40" t="b">
        <f>IF(D467&gt;0,Instrucciones!G364)</f>
        <v>0</v>
      </c>
      <c r="E468" s="40">
        <f>+D468*(1+$E$289)</f>
        <v>0</v>
      </c>
      <c r="F468" s="40">
        <f>+E468*(1+$F$289)</f>
        <v>0</v>
      </c>
      <c r="G468" s="40">
        <f>+F468*(1+$G$289)</f>
        <v>0</v>
      </c>
      <c r="H468" s="40">
        <f>+G468*(1+$H$289)</f>
        <v>0</v>
      </c>
      <c r="I468" s="16"/>
      <c r="J468" s="16"/>
    </row>
    <row r="469" spans="1:10" ht="16" hidden="1" x14ac:dyDescent="0.2">
      <c r="A469" s="16"/>
      <c r="B469" s="16"/>
      <c r="C469" s="16"/>
      <c r="D469" s="28">
        <f>+D468*D467</f>
        <v>0</v>
      </c>
      <c r="E469" s="28">
        <f>+E468*E467</f>
        <v>0</v>
      </c>
      <c r="F469" s="28">
        <f>+F468*F467</f>
        <v>0</v>
      </c>
      <c r="G469" s="28">
        <f>+G468*G467</f>
        <v>0</v>
      </c>
      <c r="H469" s="28">
        <f>+H468*H467</f>
        <v>0</v>
      </c>
      <c r="I469" s="16"/>
      <c r="J469" s="16"/>
    </row>
    <row r="470" spans="1:10" hidden="1" x14ac:dyDescent="0.15">
      <c r="A470" s="16"/>
      <c r="B470" s="16"/>
      <c r="C470" s="16"/>
      <c r="D470" s="16"/>
      <c r="E470" s="16"/>
      <c r="F470" s="16"/>
      <c r="G470" s="16"/>
      <c r="H470" s="16"/>
      <c r="I470" s="16"/>
      <c r="J470" s="16"/>
    </row>
    <row r="471" spans="1:10" ht="16" hidden="1" x14ac:dyDescent="0.2">
      <c r="A471" s="16"/>
      <c r="B471" s="27" t="str">
        <f>F73</f>
        <v xml:space="preserve"> </v>
      </c>
      <c r="C471" s="23" t="s">
        <v>190</v>
      </c>
      <c r="D471" s="40">
        <f>Instrucciones!E365</f>
        <v>0</v>
      </c>
      <c r="E471" s="40">
        <f>+D471*(1+$E$287)</f>
        <v>0</v>
      </c>
      <c r="F471" s="40">
        <f>+E471*(1+$F$287)</f>
        <v>0</v>
      </c>
      <c r="G471" s="40">
        <f>+F471*(1+$G$287)</f>
        <v>0</v>
      </c>
      <c r="H471" s="40">
        <f>+G471*(1+$H$287)</f>
        <v>0</v>
      </c>
      <c r="I471" s="16"/>
      <c r="J471" s="16"/>
    </row>
    <row r="472" spans="1:10" ht="16" hidden="1" x14ac:dyDescent="0.2">
      <c r="A472" s="16"/>
      <c r="B472" s="16"/>
      <c r="C472" s="23" t="s">
        <v>191</v>
      </c>
      <c r="D472" s="40" t="b">
        <f>IF(D471&gt;0,Instrucciones!G365)</f>
        <v>0</v>
      </c>
      <c r="E472" s="40">
        <f>+D472*(1+$E$289)</f>
        <v>0</v>
      </c>
      <c r="F472" s="40">
        <f>+E472*(1+$F$289)</f>
        <v>0</v>
      </c>
      <c r="G472" s="40">
        <f>+F472*(1+$G$289)</f>
        <v>0</v>
      </c>
      <c r="H472" s="40">
        <f>+G472*(1+$H$289)</f>
        <v>0</v>
      </c>
      <c r="I472" s="16"/>
      <c r="J472" s="16"/>
    </row>
    <row r="473" spans="1:10" ht="16" hidden="1" x14ac:dyDescent="0.2">
      <c r="A473" s="16"/>
      <c r="B473" s="16"/>
      <c r="C473" s="16"/>
      <c r="D473" s="28">
        <f>+D472*D471</f>
        <v>0</v>
      </c>
      <c r="E473" s="28">
        <f>+E472*E471</f>
        <v>0</v>
      </c>
      <c r="F473" s="28">
        <f>+F472*F471</f>
        <v>0</v>
      </c>
      <c r="G473" s="28">
        <f>+G472*G471</f>
        <v>0</v>
      </c>
      <c r="H473" s="28">
        <f>+H472*H471</f>
        <v>0</v>
      </c>
      <c r="I473" s="16"/>
      <c r="J473" s="16"/>
    </row>
    <row r="474" spans="1:10" hidden="1" x14ac:dyDescent="0.15">
      <c r="A474" s="16"/>
      <c r="B474" s="16"/>
      <c r="C474" s="16"/>
      <c r="D474" s="16"/>
      <c r="E474" s="16"/>
      <c r="F474" s="16"/>
      <c r="G474" s="16"/>
      <c r="H474" s="16"/>
      <c r="I474" s="16"/>
      <c r="J474" s="16"/>
    </row>
    <row r="475" spans="1:10" ht="16" hidden="1" x14ac:dyDescent="0.2">
      <c r="A475" s="16"/>
      <c r="B475" s="27" t="str">
        <f>F74</f>
        <v xml:space="preserve"> </v>
      </c>
      <c r="C475" s="23" t="s">
        <v>190</v>
      </c>
      <c r="D475" s="40">
        <f>Instrucciones!E366</f>
        <v>0</v>
      </c>
      <c r="E475" s="40">
        <f>+D475*(1+$E$287)</f>
        <v>0</v>
      </c>
      <c r="F475" s="40">
        <f>+E475*(1+$F$287)</f>
        <v>0</v>
      </c>
      <c r="G475" s="40">
        <f>+F475*(1+$G$287)</f>
        <v>0</v>
      </c>
      <c r="H475" s="40">
        <f>+G475*(1+$H$287)</f>
        <v>0</v>
      </c>
      <c r="I475" s="16"/>
      <c r="J475" s="16"/>
    </row>
    <row r="476" spans="1:10" ht="16" hidden="1" x14ac:dyDescent="0.2">
      <c r="A476" s="16"/>
      <c r="B476" s="16"/>
      <c r="C476" s="23" t="s">
        <v>191</v>
      </c>
      <c r="D476" s="40" t="b">
        <f>IF(D475&gt;0,Instrucciones!G366)</f>
        <v>0</v>
      </c>
      <c r="E476" s="40">
        <f>+D476*(1+$E$289)</f>
        <v>0</v>
      </c>
      <c r="F476" s="40">
        <f>+E476*(1+$F$289)</f>
        <v>0</v>
      </c>
      <c r="G476" s="40">
        <f>+F476*(1+$G$289)</f>
        <v>0</v>
      </c>
      <c r="H476" s="40">
        <f>+G476*(1+$H$289)</f>
        <v>0</v>
      </c>
      <c r="I476" s="16"/>
      <c r="J476" s="16"/>
    </row>
    <row r="477" spans="1:10" ht="16" hidden="1" x14ac:dyDescent="0.2">
      <c r="A477" s="16"/>
      <c r="B477" s="16"/>
      <c r="C477" s="16"/>
      <c r="D477" s="28">
        <f>+D476*D475</f>
        <v>0</v>
      </c>
      <c r="E477" s="28">
        <f>+E476*E475</f>
        <v>0</v>
      </c>
      <c r="F477" s="28">
        <f>+F476*F475</f>
        <v>0</v>
      </c>
      <c r="G477" s="28">
        <f>+G476*G475</f>
        <v>0</v>
      </c>
      <c r="H477" s="28">
        <f>+H476*H475</f>
        <v>0</v>
      </c>
      <c r="I477" s="16"/>
      <c r="J477" s="16"/>
    </row>
    <row r="478" spans="1:10" hidden="1" x14ac:dyDescent="0.15">
      <c r="A478" s="16"/>
      <c r="B478" s="16"/>
      <c r="C478" s="16"/>
      <c r="D478" s="16"/>
      <c r="E478" s="16"/>
      <c r="F478" s="16"/>
      <c r="G478" s="16"/>
      <c r="H478" s="16"/>
      <c r="I478" s="16"/>
      <c r="J478" s="16"/>
    </row>
    <row r="479" spans="1:10" ht="16" hidden="1" x14ac:dyDescent="0.2">
      <c r="A479" s="16"/>
      <c r="B479" s="27" t="str">
        <f>F75</f>
        <v xml:space="preserve"> </v>
      </c>
      <c r="C479" s="23" t="s">
        <v>190</v>
      </c>
      <c r="D479" s="40">
        <f>Instrucciones!E367</f>
        <v>0</v>
      </c>
      <c r="E479" s="40">
        <f>+D479*(1+$E$287)</f>
        <v>0</v>
      </c>
      <c r="F479" s="40">
        <f>+E479*(1+$F$287)</f>
        <v>0</v>
      </c>
      <c r="G479" s="40">
        <f>+F479*(1+$G$287)</f>
        <v>0</v>
      </c>
      <c r="H479" s="40">
        <f>+G479*(1+$H$287)</f>
        <v>0</v>
      </c>
      <c r="I479" s="16"/>
      <c r="J479" s="16"/>
    </row>
    <row r="480" spans="1:10" ht="16" hidden="1" x14ac:dyDescent="0.2">
      <c r="A480" s="16"/>
      <c r="B480" s="16"/>
      <c r="C480" s="23" t="s">
        <v>191</v>
      </c>
      <c r="D480" s="40" t="b">
        <f>IF(D479&gt;0,Instrucciones!G367)</f>
        <v>0</v>
      </c>
      <c r="E480" s="40">
        <f>+D480*(1+$E$289)</f>
        <v>0</v>
      </c>
      <c r="F480" s="40">
        <f>+E480*(1+$F$289)</f>
        <v>0</v>
      </c>
      <c r="G480" s="40">
        <f>+F480*(1+$G$289)</f>
        <v>0</v>
      </c>
      <c r="H480" s="40">
        <f>+G480*(1+$H$289)</f>
        <v>0</v>
      </c>
      <c r="I480" s="16"/>
      <c r="J480" s="16"/>
    </row>
    <row r="481" spans="1:10" ht="16" hidden="1" x14ac:dyDescent="0.2">
      <c r="A481" s="16"/>
      <c r="B481" s="16"/>
      <c r="C481" s="16"/>
      <c r="D481" s="28">
        <f>+D480*D479</f>
        <v>0</v>
      </c>
      <c r="E481" s="28">
        <f>+E480*E479</f>
        <v>0</v>
      </c>
      <c r="F481" s="28">
        <f>+F480*F479</f>
        <v>0</v>
      </c>
      <c r="G481" s="28">
        <f>+G480*G479</f>
        <v>0</v>
      </c>
      <c r="H481" s="28">
        <f>+H480*H479</f>
        <v>0</v>
      </c>
      <c r="I481" s="16"/>
      <c r="J481" s="16"/>
    </row>
    <row r="482" spans="1:10" hidden="1" x14ac:dyDescent="0.15">
      <c r="A482" s="16"/>
      <c r="B482" s="16"/>
      <c r="C482" s="16"/>
      <c r="D482" s="16"/>
      <c r="E482" s="16"/>
      <c r="F482" s="16"/>
      <c r="G482" s="16"/>
      <c r="H482" s="16"/>
      <c r="I482" s="16"/>
      <c r="J482" s="16"/>
    </row>
    <row r="483" spans="1:10" ht="16" hidden="1" x14ac:dyDescent="0.2">
      <c r="A483" s="16"/>
      <c r="B483" s="27" t="str">
        <f>F76</f>
        <v xml:space="preserve"> </v>
      </c>
      <c r="C483" s="23" t="s">
        <v>190</v>
      </c>
      <c r="D483" s="40">
        <f>Instrucciones!E368</f>
        <v>0</v>
      </c>
      <c r="E483" s="40">
        <f>+D483*(1+$E$287)</f>
        <v>0</v>
      </c>
      <c r="F483" s="40">
        <f>+E483*(1+$F$287)</f>
        <v>0</v>
      </c>
      <c r="G483" s="40">
        <f>+F483*(1+$G$287)</f>
        <v>0</v>
      </c>
      <c r="H483" s="40">
        <f>+G483*(1+$H$287)</f>
        <v>0</v>
      </c>
      <c r="I483" s="16"/>
      <c r="J483" s="16"/>
    </row>
    <row r="484" spans="1:10" ht="16" hidden="1" x14ac:dyDescent="0.2">
      <c r="A484" s="16"/>
      <c r="B484" s="16"/>
      <c r="C484" s="23" t="s">
        <v>191</v>
      </c>
      <c r="D484" s="40" t="b">
        <f>IF(D483&gt;0,Instrucciones!G368)</f>
        <v>0</v>
      </c>
      <c r="E484" s="40">
        <f>+D484*(1+$E$289)</f>
        <v>0</v>
      </c>
      <c r="F484" s="40">
        <f>+E484*(1+$F$289)</f>
        <v>0</v>
      </c>
      <c r="G484" s="40">
        <f>+F484*(1+$G$289)</f>
        <v>0</v>
      </c>
      <c r="H484" s="40">
        <f>+G484*(1+$H$289)</f>
        <v>0</v>
      </c>
      <c r="I484" s="16"/>
      <c r="J484" s="16"/>
    </row>
    <row r="485" spans="1:10" ht="16" hidden="1" x14ac:dyDescent="0.2">
      <c r="A485" s="16"/>
      <c r="B485" s="16"/>
      <c r="C485" s="16"/>
      <c r="D485" s="28">
        <f>+D484*D483</f>
        <v>0</v>
      </c>
      <c r="E485" s="28">
        <f>+E484*E483</f>
        <v>0</v>
      </c>
      <c r="F485" s="28">
        <f>+F484*F483</f>
        <v>0</v>
      </c>
      <c r="G485" s="28">
        <f>+G484*G483</f>
        <v>0</v>
      </c>
      <c r="H485" s="28">
        <f>+H484*H483</f>
        <v>0</v>
      </c>
      <c r="I485" s="16"/>
      <c r="J485" s="16"/>
    </row>
    <row r="486" spans="1:10" hidden="1" x14ac:dyDescent="0.15">
      <c r="A486" s="16"/>
      <c r="B486" s="16"/>
      <c r="C486" s="16"/>
      <c r="D486" s="16"/>
      <c r="E486" s="16"/>
      <c r="F486" s="16"/>
      <c r="G486" s="16"/>
      <c r="H486" s="16"/>
      <c r="I486" s="16"/>
      <c r="J486" s="16"/>
    </row>
    <row r="487" spans="1:10" ht="16" hidden="1" x14ac:dyDescent="0.2">
      <c r="A487" s="16"/>
      <c r="B487" s="27" t="str">
        <f>+F77</f>
        <v xml:space="preserve"> </v>
      </c>
      <c r="C487" s="23" t="s">
        <v>190</v>
      </c>
      <c r="D487" s="40">
        <f>Instrucciones!E369</f>
        <v>0</v>
      </c>
      <c r="E487" s="40">
        <f>+D487*(1+$E$287)</f>
        <v>0</v>
      </c>
      <c r="F487" s="40">
        <f>+E487*(1+$F$287)</f>
        <v>0</v>
      </c>
      <c r="G487" s="40">
        <f>+F487*(1+$G$287)</f>
        <v>0</v>
      </c>
      <c r="H487" s="40">
        <f>+G487*(1+$H$287)</f>
        <v>0</v>
      </c>
      <c r="I487" s="16"/>
      <c r="J487" s="16"/>
    </row>
    <row r="488" spans="1:10" ht="16" hidden="1" x14ac:dyDescent="0.2">
      <c r="A488" s="16"/>
      <c r="B488" s="16"/>
      <c r="C488" s="23" t="s">
        <v>191</v>
      </c>
      <c r="D488" s="40" t="b">
        <f>IF(D487&gt;0,Instrucciones!G369)</f>
        <v>0</v>
      </c>
      <c r="E488" s="40">
        <f>+D488*(1+$E$289)</f>
        <v>0</v>
      </c>
      <c r="F488" s="40">
        <f>+E488*(1+$F$289)</f>
        <v>0</v>
      </c>
      <c r="G488" s="40">
        <f>+F488*(1+$G$289)</f>
        <v>0</v>
      </c>
      <c r="H488" s="40">
        <f>+G488*(1+$H$289)</f>
        <v>0</v>
      </c>
      <c r="I488" s="16"/>
      <c r="J488" s="16"/>
    </row>
    <row r="489" spans="1:10" ht="16" hidden="1" x14ac:dyDescent="0.2">
      <c r="A489" s="16"/>
      <c r="B489" s="16"/>
      <c r="C489" s="16"/>
      <c r="D489" s="28">
        <f>+D488*D487</f>
        <v>0</v>
      </c>
      <c r="E489" s="28">
        <f>+E488*E487</f>
        <v>0</v>
      </c>
      <c r="F489" s="28">
        <f>+F488*F487</f>
        <v>0</v>
      </c>
      <c r="G489" s="28">
        <f>+G488*G487</f>
        <v>0</v>
      </c>
      <c r="H489" s="28">
        <f>+H488*H487</f>
        <v>0</v>
      </c>
      <c r="I489" s="16"/>
      <c r="J489" s="16"/>
    </row>
    <row r="490" spans="1:10" ht="16" hidden="1" x14ac:dyDescent="0.2">
      <c r="A490" s="16"/>
      <c r="B490" s="16"/>
      <c r="C490" s="16"/>
      <c r="D490" s="29"/>
      <c r="E490" s="29"/>
      <c r="F490" s="29"/>
      <c r="G490" s="29"/>
      <c r="H490" s="29"/>
      <c r="I490" s="16"/>
      <c r="J490" s="16"/>
    </row>
    <row r="491" spans="1:10" ht="16" hidden="1" x14ac:dyDescent="0.2">
      <c r="A491" s="16"/>
      <c r="B491" s="27" t="str">
        <f>+F78</f>
        <v xml:space="preserve"> </v>
      </c>
      <c r="C491" s="23" t="s">
        <v>190</v>
      </c>
      <c r="D491" s="40">
        <f>Instrucciones!E370</f>
        <v>0</v>
      </c>
      <c r="E491" s="40">
        <f>+D491*(1+$E$287)</f>
        <v>0</v>
      </c>
      <c r="F491" s="40">
        <f>+E491*(1+$F$287)</f>
        <v>0</v>
      </c>
      <c r="G491" s="40">
        <f>+F491*(1+$G$287)</f>
        <v>0</v>
      </c>
      <c r="H491" s="40">
        <f>+G491*(1+$H$287)</f>
        <v>0</v>
      </c>
      <c r="I491" s="16"/>
      <c r="J491" s="16"/>
    </row>
    <row r="492" spans="1:10" ht="16" hidden="1" x14ac:dyDescent="0.2">
      <c r="A492" s="16"/>
      <c r="B492" s="16"/>
      <c r="C492" s="23" t="s">
        <v>191</v>
      </c>
      <c r="D492" s="40" t="b">
        <f>IF(D491&gt;0,Instrucciones!G370)</f>
        <v>0</v>
      </c>
      <c r="E492" s="40">
        <f>+D492*(1+$E$289)</f>
        <v>0</v>
      </c>
      <c r="F492" s="40">
        <f>+E492*(1+$F$289)</f>
        <v>0</v>
      </c>
      <c r="G492" s="40">
        <f>+F492*(1+$G$289)</f>
        <v>0</v>
      </c>
      <c r="H492" s="40">
        <f>+G492*(1+$H$289)</f>
        <v>0</v>
      </c>
      <c r="I492" s="16"/>
      <c r="J492" s="16"/>
    </row>
    <row r="493" spans="1:10" ht="16" hidden="1" x14ac:dyDescent="0.2">
      <c r="A493" s="16"/>
      <c r="B493" s="16"/>
      <c r="C493" s="16"/>
      <c r="D493" s="28">
        <f>+D492*D491</f>
        <v>0</v>
      </c>
      <c r="E493" s="28">
        <f>+E492*E491</f>
        <v>0</v>
      </c>
      <c r="F493" s="28">
        <f>+F492*F491</f>
        <v>0</v>
      </c>
      <c r="G493" s="28">
        <f>+G492*G491</f>
        <v>0</v>
      </c>
      <c r="H493" s="28">
        <f>+H492*H491</f>
        <v>0</v>
      </c>
      <c r="I493" s="16"/>
      <c r="J493" s="16"/>
    </row>
    <row r="494" spans="1:10" ht="16" hidden="1" x14ac:dyDescent="0.2">
      <c r="A494" s="16"/>
      <c r="B494" s="16"/>
      <c r="C494" s="16"/>
      <c r="D494" s="29"/>
      <c r="E494" s="29"/>
      <c r="F494" s="29"/>
      <c r="G494" s="29"/>
      <c r="H494" s="29"/>
      <c r="I494" s="16"/>
      <c r="J494" s="16"/>
    </row>
    <row r="495" spans="1:10" ht="16" hidden="1" x14ac:dyDescent="0.2">
      <c r="A495" s="16"/>
      <c r="B495" s="27" t="str">
        <f>+F79</f>
        <v xml:space="preserve"> </v>
      </c>
      <c r="C495" s="23" t="s">
        <v>190</v>
      </c>
      <c r="D495" s="40">
        <f>Instrucciones!E371</f>
        <v>0</v>
      </c>
      <c r="E495" s="40">
        <f>+D495*(1+$E$287)</f>
        <v>0</v>
      </c>
      <c r="F495" s="40">
        <f>+E495*(1+$F$287)</f>
        <v>0</v>
      </c>
      <c r="G495" s="40">
        <f>+F495*(1+$G$287)</f>
        <v>0</v>
      </c>
      <c r="H495" s="40">
        <f>+G495*(1+$H$287)</f>
        <v>0</v>
      </c>
      <c r="I495" s="16"/>
      <c r="J495" s="16"/>
    </row>
    <row r="496" spans="1:10" ht="16" hidden="1" x14ac:dyDescent="0.2">
      <c r="A496" s="16"/>
      <c r="B496" s="16"/>
      <c r="C496" s="23" t="s">
        <v>191</v>
      </c>
      <c r="D496" s="40" t="b">
        <f>IF(D495&gt;0,Instrucciones!G371)</f>
        <v>0</v>
      </c>
      <c r="E496" s="40">
        <f>+D496*(1+$E$289)</f>
        <v>0</v>
      </c>
      <c r="F496" s="40">
        <f>+E496*(1+$F$289)</f>
        <v>0</v>
      </c>
      <c r="G496" s="40">
        <f>+F496*(1+$G$289)</f>
        <v>0</v>
      </c>
      <c r="H496" s="40">
        <f>+G496*(1+$H$289)</f>
        <v>0</v>
      </c>
      <c r="I496" s="16"/>
      <c r="J496" s="16"/>
    </row>
    <row r="497" spans="1:10" ht="16" hidden="1" x14ac:dyDescent="0.2">
      <c r="A497" s="16"/>
      <c r="B497" s="16"/>
      <c r="C497" s="16"/>
      <c r="D497" s="28">
        <f>+D496*D495</f>
        <v>0</v>
      </c>
      <c r="E497" s="28">
        <f>+E496*E495</f>
        <v>0</v>
      </c>
      <c r="F497" s="28">
        <f>+F496*F495</f>
        <v>0</v>
      </c>
      <c r="G497" s="28">
        <f>+G496*G495</f>
        <v>0</v>
      </c>
      <c r="H497" s="28">
        <f>+H496*H495</f>
        <v>0</v>
      </c>
      <c r="I497" s="16"/>
      <c r="J497" s="16"/>
    </row>
    <row r="498" spans="1:10" ht="16" hidden="1" x14ac:dyDescent="0.2">
      <c r="A498" s="16"/>
      <c r="B498" s="16"/>
      <c r="C498" s="16"/>
      <c r="D498" s="29"/>
      <c r="E498" s="29"/>
      <c r="F498" s="29"/>
      <c r="G498" s="29"/>
      <c r="H498" s="29"/>
      <c r="I498" s="16"/>
      <c r="J498" s="16"/>
    </row>
    <row r="499" spans="1:10" ht="16" hidden="1" x14ac:dyDescent="0.2">
      <c r="A499" s="16"/>
      <c r="B499" s="27" t="str">
        <f>+F80</f>
        <v xml:space="preserve"> </v>
      </c>
      <c r="C499" s="23" t="s">
        <v>190</v>
      </c>
      <c r="D499" s="40">
        <f>Instrucciones!E372</f>
        <v>0</v>
      </c>
      <c r="E499" s="40">
        <f>+D499*(1+$E$287)</f>
        <v>0</v>
      </c>
      <c r="F499" s="40">
        <f>+E499*(1+$F$287)</f>
        <v>0</v>
      </c>
      <c r="G499" s="40">
        <f>+F499*(1+$G$287)</f>
        <v>0</v>
      </c>
      <c r="H499" s="40">
        <f>+G499*(1+$H$287)</f>
        <v>0</v>
      </c>
      <c r="I499" s="16"/>
      <c r="J499" s="16"/>
    </row>
    <row r="500" spans="1:10" ht="16" hidden="1" x14ac:dyDescent="0.2">
      <c r="A500" s="16"/>
      <c r="B500" s="16"/>
      <c r="C500" s="23" t="s">
        <v>191</v>
      </c>
      <c r="D500" s="40" t="b">
        <f>IF(D499&gt;0,Instrucciones!G372)</f>
        <v>0</v>
      </c>
      <c r="E500" s="40">
        <f>+D500*(1+$E$289)</f>
        <v>0</v>
      </c>
      <c r="F500" s="40">
        <f>+E500*(1+$F$289)</f>
        <v>0</v>
      </c>
      <c r="G500" s="40">
        <f>+F500*(1+$G$289)</f>
        <v>0</v>
      </c>
      <c r="H500" s="40">
        <f>+G500*(1+$H$289)</f>
        <v>0</v>
      </c>
      <c r="I500" s="16"/>
      <c r="J500" s="16"/>
    </row>
    <row r="501" spans="1:10" ht="16" hidden="1" x14ac:dyDescent="0.2">
      <c r="A501" s="16"/>
      <c r="B501" s="16"/>
      <c r="C501" s="16"/>
      <c r="D501" s="28">
        <f>+D500*D499</f>
        <v>0</v>
      </c>
      <c r="E501" s="28">
        <f>+E500*E499</f>
        <v>0</v>
      </c>
      <c r="F501" s="28">
        <f>+F500*F499</f>
        <v>0</v>
      </c>
      <c r="G501" s="28">
        <f>+G500*G499</f>
        <v>0</v>
      </c>
      <c r="H501" s="28">
        <f>+H500*H499</f>
        <v>0</v>
      </c>
      <c r="I501" s="16"/>
      <c r="J501" s="16"/>
    </row>
    <row r="502" spans="1:10" ht="16" hidden="1" x14ac:dyDescent="0.2">
      <c r="A502" s="16"/>
      <c r="B502" s="16"/>
      <c r="C502" s="16"/>
      <c r="D502" s="29"/>
      <c r="E502" s="29"/>
      <c r="F502" s="29"/>
      <c r="G502" s="29"/>
      <c r="H502" s="29"/>
      <c r="I502" s="16"/>
      <c r="J502" s="16"/>
    </row>
    <row r="503" spans="1:10" ht="16" hidden="1" x14ac:dyDescent="0.2">
      <c r="A503" s="16"/>
      <c r="B503" s="27" t="str">
        <f>+F81</f>
        <v xml:space="preserve"> </v>
      </c>
      <c r="C503" s="23" t="s">
        <v>190</v>
      </c>
      <c r="D503" s="40">
        <f>Instrucciones!E373</f>
        <v>0</v>
      </c>
      <c r="E503" s="40">
        <f>+D503*(1+$E$287)</f>
        <v>0</v>
      </c>
      <c r="F503" s="40">
        <f>+E503*(1+$F$287)</f>
        <v>0</v>
      </c>
      <c r="G503" s="40">
        <f>+F503*(1+$G$287)</f>
        <v>0</v>
      </c>
      <c r="H503" s="40">
        <f>+G503*(1+$H$287)</f>
        <v>0</v>
      </c>
      <c r="I503" s="16"/>
      <c r="J503" s="16"/>
    </row>
    <row r="504" spans="1:10" ht="16" hidden="1" x14ac:dyDescent="0.2">
      <c r="A504" s="16"/>
      <c r="B504" s="16"/>
      <c r="C504" s="23" t="s">
        <v>191</v>
      </c>
      <c r="D504" s="40" t="b">
        <f>IF(D503&gt;0,Instrucciones!G373)</f>
        <v>0</v>
      </c>
      <c r="E504" s="40">
        <f>+D504*(1+$E$289)</f>
        <v>0</v>
      </c>
      <c r="F504" s="40">
        <f>+E504*(1+$F$289)</f>
        <v>0</v>
      </c>
      <c r="G504" s="40">
        <f>+F504*(1+$G$289)</f>
        <v>0</v>
      </c>
      <c r="H504" s="40">
        <f>+G504*(1+$H$289)</f>
        <v>0</v>
      </c>
      <c r="I504" s="16"/>
      <c r="J504" s="16"/>
    </row>
    <row r="505" spans="1:10" ht="16" hidden="1" x14ac:dyDescent="0.2">
      <c r="A505" s="16"/>
      <c r="B505" s="16"/>
      <c r="C505" s="16"/>
      <c r="D505" s="28">
        <f>+D504*D503</f>
        <v>0</v>
      </c>
      <c r="E505" s="28">
        <f>+E504*E503</f>
        <v>0</v>
      </c>
      <c r="F505" s="28">
        <f>+F504*F503</f>
        <v>0</v>
      </c>
      <c r="G505" s="28">
        <f>+G504*G503</f>
        <v>0</v>
      </c>
      <c r="H505" s="28">
        <f>+H504*H503</f>
        <v>0</v>
      </c>
      <c r="I505" s="16"/>
      <c r="J505" s="16"/>
    </row>
    <row r="506" spans="1:10" ht="16" hidden="1" x14ac:dyDescent="0.2">
      <c r="A506" s="16"/>
      <c r="B506" s="16"/>
      <c r="C506" s="16"/>
      <c r="D506" s="29"/>
      <c r="E506" s="29"/>
      <c r="F506" s="29"/>
      <c r="G506" s="29"/>
      <c r="H506" s="29"/>
      <c r="I506" s="16"/>
      <c r="J506" s="16"/>
    </row>
    <row r="507" spans="1:10" ht="16" hidden="1" x14ac:dyDescent="0.2">
      <c r="A507" s="16"/>
      <c r="B507" s="27" t="str">
        <f>F82</f>
        <v xml:space="preserve"> </v>
      </c>
      <c r="C507" s="23" t="s">
        <v>190</v>
      </c>
      <c r="D507" s="40">
        <f>Instrucciones!E374</f>
        <v>0</v>
      </c>
      <c r="E507" s="40">
        <f>+D507*(1+$E$287)</f>
        <v>0</v>
      </c>
      <c r="F507" s="40">
        <f>+E507*(1+$F$287)</f>
        <v>0</v>
      </c>
      <c r="G507" s="40">
        <f>+F507*(1+$G$287)</f>
        <v>0</v>
      </c>
      <c r="H507" s="40">
        <f>+G507*(1+$H$287)</f>
        <v>0</v>
      </c>
      <c r="I507" s="16"/>
      <c r="J507" s="16"/>
    </row>
    <row r="508" spans="1:10" ht="16" hidden="1" x14ac:dyDescent="0.2">
      <c r="A508" s="16"/>
      <c r="B508" s="16"/>
      <c r="C508" s="23" t="s">
        <v>191</v>
      </c>
      <c r="D508" s="40" t="b">
        <f>IF(D507&gt;0,Instrucciones!G374)</f>
        <v>0</v>
      </c>
      <c r="E508" s="40">
        <f>+D508*(1+$E$289)</f>
        <v>0</v>
      </c>
      <c r="F508" s="40">
        <f>+E508*(1+$F$289)</f>
        <v>0</v>
      </c>
      <c r="G508" s="40">
        <f>+F508*(1+$G$289)</f>
        <v>0</v>
      </c>
      <c r="H508" s="40">
        <f>+G508*(1+$H$289)</f>
        <v>0</v>
      </c>
      <c r="I508" s="16"/>
      <c r="J508" s="16"/>
    </row>
    <row r="509" spans="1:10" ht="16" hidden="1" x14ac:dyDescent="0.2">
      <c r="A509" s="16"/>
      <c r="B509" s="16"/>
      <c r="C509" s="16"/>
      <c r="D509" s="28">
        <f>+D508*D507</f>
        <v>0</v>
      </c>
      <c r="E509" s="28">
        <f>+E508*E507</f>
        <v>0</v>
      </c>
      <c r="F509" s="28">
        <f>+F508*F507</f>
        <v>0</v>
      </c>
      <c r="G509" s="28">
        <f>+G508*G507</f>
        <v>0</v>
      </c>
      <c r="H509" s="28">
        <f>+H508*H507</f>
        <v>0</v>
      </c>
      <c r="I509" s="16"/>
      <c r="J509" s="16"/>
    </row>
    <row r="510" spans="1:10" ht="16" hidden="1" x14ac:dyDescent="0.2">
      <c r="A510" s="16"/>
      <c r="B510" s="16"/>
      <c r="C510" s="16"/>
      <c r="D510" s="29"/>
      <c r="E510" s="29"/>
      <c r="F510" s="29"/>
      <c r="G510" s="29"/>
      <c r="H510" s="29"/>
      <c r="I510" s="16"/>
      <c r="J510" s="16"/>
    </row>
    <row r="511" spans="1:10" ht="16" hidden="1" x14ac:dyDescent="0.2">
      <c r="A511" s="16"/>
      <c r="B511" s="27" t="str">
        <f>F83</f>
        <v xml:space="preserve"> </v>
      </c>
      <c r="C511" s="23" t="s">
        <v>190</v>
      </c>
      <c r="D511" s="40">
        <f>Instrucciones!E375</f>
        <v>0</v>
      </c>
      <c r="E511" s="40">
        <f>+D511*(1+$E$287)</f>
        <v>0</v>
      </c>
      <c r="F511" s="40">
        <f>+E511*(1+$F$287)</f>
        <v>0</v>
      </c>
      <c r="G511" s="40">
        <f>+F511*(1+$G$287)</f>
        <v>0</v>
      </c>
      <c r="H511" s="40">
        <f>+G511*(1+$H$287)</f>
        <v>0</v>
      </c>
      <c r="I511" s="16"/>
      <c r="J511" s="16"/>
    </row>
    <row r="512" spans="1:10" ht="16" hidden="1" x14ac:dyDescent="0.2">
      <c r="A512" s="16"/>
      <c r="B512" s="16"/>
      <c r="C512" s="23" t="s">
        <v>191</v>
      </c>
      <c r="D512" s="40" t="b">
        <f>IF(D511&gt;0,Instrucciones!G375)</f>
        <v>0</v>
      </c>
      <c r="E512" s="40">
        <f>+D512*(1+$E$289)</f>
        <v>0</v>
      </c>
      <c r="F512" s="40">
        <f>+E512*(1+$F$289)</f>
        <v>0</v>
      </c>
      <c r="G512" s="40">
        <f>+F512*(1+$G$289)</f>
        <v>0</v>
      </c>
      <c r="H512" s="40">
        <f>+G512*(1+$H$289)</f>
        <v>0</v>
      </c>
      <c r="I512" s="16"/>
      <c r="J512" s="16"/>
    </row>
    <row r="513" spans="1:10" ht="16" hidden="1" x14ac:dyDescent="0.2">
      <c r="A513" s="16"/>
      <c r="B513" s="16"/>
      <c r="C513" s="16"/>
      <c r="D513" s="28">
        <f>+D512*D511</f>
        <v>0</v>
      </c>
      <c r="E513" s="28">
        <f>+E512*E511</f>
        <v>0</v>
      </c>
      <c r="F513" s="28">
        <f>+F512*F511</f>
        <v>0</v>
      </c>
      <c r="G513" s="28">
        <f>+G512*G511</f>
        <v>0</v>
      </c>
      <c r="H513" s="28">
        <f>+H512*H511</f>
        <v>0</v>
      </c>
      <c r="I513" s="16"/>
      <c r="J513" s="16"/>
    </row>
    <row r="514" spans="1:10" ht="16" hidden="1" x14ac:dyDescent="0.2">
      <c r="A514" s="16"/>
      <c r="B514" s="16"/>
      <c r="C514" s="16"/>
      <c r="D514" s="29"/>
      <c r="E514" s="29"/>
      <c r="F514" s="29"/>
      <c r="G514" s="29"/>
      <c r="H514" s="29"/>
      <c r="I514" s="16"/>
      <c r="J514" s="16"/>
    </row>
    <row r="515" spans="1:10" ht="16" hidden="1" x14ac:dyDescent="0.2">
      <c r="A515" s="16"/>
      <c r="B515" s="27" t="str">
        <f>+F84</f>
        <v xml:space="preserve"> </v>
      </c>
      <c r="C515" s="23" t="s">
        <v>190</v>
      </c>
      <c r="D515" s="40">
        <f>Instrucciones!E376</f>
        <v>0</v>
      </c>
      <c r="E515" s="40">
        <f>+D515*(1+$E$287)</f>
        <v>0</v>
      </c>
      <c r="F515" s="40">
        <f>+E515*(1+$F$287)</f>
        <v>0</v>
      </c>
      <c r="G515" s="40">
        <f>+F515*(1+$G$287)</f>
        <v>0</v>
      </c>
      <c r="H515" s="40">
        <f>+G515*(1+$H$287)</f>
        <v>0</v>
      </c>
      <c r="I515" s="16"/>
      <c r="J515" s="16"/>
    </row>
    <row r="516" spans="1:10" ht="16" hidden="1" x14ac:dyDescent="0.2">
      <c r="A516" s="16"/>
      <c r="B516" s="16"/>
      <c r="C516" s="23" t="s">
        <v>191</v>
      </c>
      <c r="D516" s="40" t="b">
        <f>IF(D515&gt;0,Instrucciones!G376)</f>
        <v>0</v>
      </c>
      <c r="E516" s="40">
        <f>+D516*(1+$E$289)</f>
        <v>0</v>
      </c>
      <c r="F516" s="40">
        <f>+E516*(1+$F$289)</f>
        <v>0</v>
      </c>
      <c r="G516" s="40">
        <f>+F516*(1+$G$289)</f>
        <v>0</v>
      </c>
      <c r="H516" s="40">
        <f>+G516*(1+$H$289)</f>
        <v>0</v>
      </c>
      <c r="I516" s="16"/>
      <c r="J516" s="16"/>
    </row>
    <row r="517" spans="1:10" ht="16" hidden="1" x14ac:dyDescent="0.2">
      <c r="A517" s="16"/>
      <c r="B517" s="16"/>
      <c r="C517" s="16"/>
      <c r="D517" s="28">
        <f>+D516*D515</f>
        <v>0</v>
      </c>
      <c r="E517" s="28">
        <f>+E516*E515</f>
        <v>0</v>
      </c>
      <c r="F517" s="28">
        <f>+F516*F515</f>
        <v>0</v>
      </c>
      <c r="G517" s="28">
        <f>+G516*G515</f>
        <v>0</v>
      </c>
      <c r="H517" s="28">
        <f>+H516*H515</f>
        <v>0</v>
      </c>
      <c r="I517" s="16"/>
      <c r="J517" s="16"/>
    </row>
    <row r="518" spans="1:10" ht="16" hidden="1" x14ac:dyDescent="0.2">
      <c r="A518" s="16"/>
      <c r="B518" s="16"/>
      <c r="C518" s="16"/>
      <c r="D518" s="29"/>
      <c r="E518" s="29"/>
      <c r="F518" s="29"/>
      <c r="G518" s="29"/>
      <c r="H518" s="29"/>
      <c r="I518" s="16"/>
      <c r="J518" s="16"/>
    </row>
    <row r="519" spans="1:10" ht="16" hidden="1" x14ac:dyDescent="0.2">
      <c r="A519" s="16"/>
      <c r="B519" s="27" t="str">
        <f>+F85</f>
        <v xml:space="preserve"> </v>
      </c>
      <c r="C519" s="23" t="s">
        <v>190</v>
      </c>
      <c r="D519" s="40">
        <f>Instrucciones!E377</f>
        <v>0</v>
      </c>
      <c r="E519" s="40">
        <f>+D519*(1+$E$287)</f>
        <v>0</v>
      </c>
      <c r="F519" s="40">
        <f>+E519*(1+$F$287)</f>
        <v>0</v>
      </c>
      <c r="G519" s="40">
        <f>+F519*(1+$G$287)</f>
        <v>0</v>
      </c>
      <c r="H519" s="40">
        <f>+G519*(1+$H$287)</f>
        <v>0</v>
      </c>
      <c r="I519" s="16"/>
      <c r="J519" s="16"/>
    </row>
    <row r="520" spans="1:10" ht="16" hidden="1" x14ac:dyDescent="0.2">
      <c r="A520" s="16"/>
      <c r="B520" s="16"/>
      <c r="C520" s="23" t="s">
        <v>191</v>
      </c>
      <c r="D520" s="40" t="b">
        <f>IF(D519&gt;0,Instrucciones!G377)</f>
        <v>0</v>
      </c>
      <c r="E520" s="40">
        <f>+D520*(1+$E$289)</f>
        <v>0</v>
      </c>
      <c r="F520" s="40">
        <f>+E520*(1+$F$289)</f>
        <v>0</v>
      </c>
      <c r="G520" s="40">
        <f>+F520*(1+$G$289)</f>
        <v>0</v>
      </c>
      <c r="H520" s="40">
        <f>+G520*(1+$H$289)</f>
        <v>0</v>
      </c>
      <c r="I520" s="16"/>
      <c r="J520" s="16"/>
    </row>
    <row r="521" spans="1:10" ht="16" hidden="1" x14ac:dyDescent="0.2">
      <c r="A521" s="16"/>
      <c r="B521" s="16"/>
      <c r="C521" s="16"/>
      <c r="D521" s="28">
        <f>+D520*D519</f>
        <v>0</v>
      </c>
      <c r="E521" s="28">
        <f>+E520*E519</f>
        <v>0</v>
      </c>
      <c r="F521" s="28">
        <f>+F520*F519</f>
        <v>0</v>
      </c>
      <c r="G521" s="28">
        <f>+G520*G519</f>
        <v>0</v>
      </c>
      <c r="H521" s="28">
        <f>+H520*H519</f>
        <v>0</v>
      </c>
      <c r="I521" s="16"/>
      <c r="J521" s="16"/>
    </row>
    <row r="522" spans="1:10" ht="16" hidden="1" x14ac:dyDescent="0.2">
      <c r="A522" s="16"/>
      <c r="B522" s="16"/>
      <c r="C522" s="16"/>
      <c r="D522" s="29"/>
      <c r="E522" s="29"/>
      <c r="F522" s="29"/>
      <c r="G522" s="29"/>
      <c r="H522" s="29"/>
      <c r="I522" s="16"/>
      <c r="J522" s="16"/>
    </row>
    <row r="523" spans="1:10" ht="16" hidden="1" x14ac:dyDescent="0.2">
      <c r="A523" s="16"/>
      <c r="B523" s="27" t="str">
        <f>+F86</f>
        <v xml:space="preserve"> </v>
      </c>
      <c r="C523" s="23" t="s">
        <v>190</v>
      </c>
      <c r="D523" s="40">
        <f>Instrucciones!E378</f>
        <v>0</v>
      </c>
      <c r="E523" s="40">
        <f>+D523*(1+$E$287)</f>
        <v>0</v>
      </c>
      <c r="F523" s="40">
        <f>+E523*(1+$F$287)</f>
        <v>0</v>
      </c>
      <c r="G523" s="40">
        <f>+F523*(1+$G$287)</f>
        <v>0</v>
      </c>
      <c r="H523" s="40">
        <f>+G523*(1+$H$287)</f>
        <v>0</v>
      </c>
      <c r="I523" s="16"/>
      <c r="J523" s="16"/>
    </row>
    <row r="524" spans="1:10" ht="16" hidden="1" x14ac:dyDescent="0.2">
      <c r="A524" s="16"/>
      <c r="B524" s="16"/>
      <c r="C524" s="23" t="s">
        <v>191</v>
      </c>
      <c r="D524" s="40" t="b">
        <f>IF(D523&gt;0,Instrucciones!G378)</f>
        <v>0</v>
      </c>
      <c r="E524" s="40">
        <f>+D524*(1+$E$289)</f>
        <v>0</v>
      </c>
      <c r="F524" s="40">
        <f>+E524*(1+$F$289)</f>
        <v>0</v>
      </c>
      <c r="G524" s="40">
        <f>+F524*(1+$G$289)</f>
        <v>0</v>
      </c>
      <c r="H524" s="40">
        <f>+G524*(1+$H$289)</f>
        <v>0</v>
      </c>
      <c r="I524" s="16"/>
      <c r="J524" s="16"/>
    </row>
    <row r="525" spans="1:10" ht="16" hidden="1" x14ac:dyDescent="0.2">
      <c r="A525" s="16"/>
      <c r="B525" s="16"/>
      <c r="C525" s="16"/>
      <c r="D525" s="28">
        <f>+D524*D523</f>
        <v>0</v>
      </c>
      <c r="E525" s="28">
        <f>+E524*E523</f>
        <v>0</v>
      </c>
      <c r="F525" s="28">
        <f>+F524*F523</f>
        <v>0</v>
      </c>
      <c r="G525" s="28">
        <f>+G524*G523</f>
        <v>0</v>
      </c>
      <c r="H525" s="28">
        <f>+H524*H523</f>
        <v>0</v>
      </c>
      <c r="I525" s="16"/>
      <c r="J525" s="16"/>
    </row>
    <row r="526" spans="1:10" ht="16" hidden="1" x14ac:dyDescent="0.2">
      <c r="A526" s="16"/>
      <c r="B526" s="16"/>
      <c r="C526" s="16"/>
      <c r="D526" s="29"/>
      <c r="E526" s="29"/>
      <c r="F526" s="29"/>
      <c r="G526" s="29"/>
      <c r="H526" s="29"/>
      <c r="I526" s="16"/>
      <c r="J526" s="16"/>
    </row>
    <row r="527" spans="1:10" ht="16" hidden="1" x14ac:dyDescent="0.2">
      <c r="A527" s="16"/>
      <c r="B527" s="27" t="str">
        <f>+F87</f>
        <v xml:space="preserve"> </v>
      </c>
      <c r="C527" s="23" t="s">
        <v>190</v>
      </c>
      <c r="D527" s="40">
        <f>Instrucciones!E379</f>
        <v>0</v>
      </c>
      <c r="E527" s="40">
        <f>+D527*(1+$E$287)</f>
        <v>0</v>
      </c>
      <c r="F527" s="40">
        <f>+E527*(1+$F$287)</f>
        <v>0</v>
      </c>
      <c r="G527" s="40">
        <f>+F527*(1+$G$287)</f>
        <v>0</v>
      </c>
      <c r="H527" s="40">
        <f>+G527*(1+$H$287)</f>
        <v>0</v>
      </c>
      <c r="I527" s="16"/>
      <c r="J527" s="16"/>
    </row>
    <row r="528" spans="1:10" ht="16" hidden="1" x14ac:dyDescent="0.2">
      <c r="A528" s="16"/>
      <c r="B528" s="16"/>
      <c r="C528" s="23" t="s">
        <v>191</v>
      </c>
      <c r="D528" s="40" t="b">
        <f>IF(D527&gt;0,Instrucciones!G379)</f>
        <v>0</v>
      </c>
      <c r="E528" s="40">
        <f>+D528*(1+$E$289)</f>
        <v>0</v>
      </c>
      <c r="F528" s="40">
        <f>+E528*(1+$F$289)</f>
        <v>0</v>
      </c>
      <c r="G528" s="40">
        <f>+F528*(1+$G$289)</f>
        <v>0</v>
      </c>
      <c r="H528" s="40">
        <f>+G528*(1+$H$289)</f>
        <v>0</v>
      </c>
      <c r="I528" s="16"/>
      <c r="J528" s="16"/>
    </row>
    <row r="529" spans="1:10" ht="16" hidden="1" x14ac:dyDescent="0.2">
      <c r="A529" s="16"/>
      <c r="B529" s="16"/>
      <c r="C529" s="16"/>
      <c r="D529" s="28">
        <f>+D528*D527</f>
        <v>0</v>
      </c>
      <c r="E529" s="28">
        <f>+E528*E527</f>
        <v>0</v>
      </c>
      <c r="F529" s="28">
        <f>+F528*F527</f>
        <v>0</v>
      </c>
      <c r="G529" s="28">
        <f>+G528*G527</f>
        <v>0</v>
      </c>
      <c r="H529" s="28">
        <f>+H528*H527</f>
        <v>0</v>
      </c>
      <c r="I529" s="16"/>
      <c r="J529" s="16"/>
    </row>
    <row r="530" spans="1:10" ht="16" hidden="1" x14ac:dyDescent="0.2">
      <c r="A530" s="16"/>
      <c r="B530" s="16"/>
      <c r="C530" s="16"/>
      <c r="D530" s="29"/>
      <c r="E530" s="29"/>
      <c r="F530" s="29"/>
      <c r="G530" s="29"/>
      <c r="H530" s="29"/>
      <c r="I530" s="16"/>
      <c r="J530" s="16"/>
    </row>
    <row r="531" spans="1:10" ht="16" hidden="1" x14ac:dyDescent="0.2">
      <c r="A531" s="16"/>
      <c r="B531" s="27" t="str">
        <f>+F88</f>
        <v xml:space="preserve"> </v>
      </c>
      <c r="C531" s="23" t="s">
        <v>190</v>
      </c>
      <c r="D531" s="40">
        <f>Instrucciones!E380</f>
        <v>0</v>
      </c>
      <c r="E531" s="40">
        <f>+D531*(1+$E$287)</f>
        <v>0</v>
      </c>
      <c r="F531" s="40">
        <f>+E531*(1+$F$287)</f>
        <v>0</v>
      </c>
      <c r="G531" s="40">
        <f>+F531*(1+$G$287)</f>
        <v>0</v>
      </c>
      <c r="H531" s="40">
        <f>+G531*(1+$H$287)</f>
        <v>0</v>
      </c>
      <c r="I531" s="16"/>
      <c r="J531" s="16"/>
    </row>
    <row r="532" spans="1:10" ht="16" hidden="1" x14ac:dyDescent="0.2">
      <c r="A532" s="16"/>
      <c r="B532" s="16"/>
      <c r="C532" s="23" t="s">
        <v>191</v>
      </c>
      <c r="D532" s="40" t="b">
        <f>IF(D531&gt;0,Instrucciones!G380)</f>
        <v>0</v>
      </c>
      <c r="E532" s="40">
        <f>+D532*(1+$E$289)</f>
        <v>0</v>
      </c>
      <c r="F532" s="40">
        <f>+E532*(1+$F$289)</f>
        <v>0</v>
      </c>
      <c r="G532" s="40">
        <f>+F532*(1+$G$289)</f>
        <v>0</v>
      </c>
      <c r="H532" s="40">
        <f>+G532*(1+$H$289)</f>
        <v>0</v>
      </c>
      <c r="I532" s="16"/>
      <c r="J532" s="16"/>
    </row>
    <row r="533" spans="1:10" ht="16" hidden="1" x14ac:dyDescent="0.2">
      <c r="A533" s="16"/>
      <c r="B533" s="16"/>
      <c r="C533" s="16"/>
      <c r="D533" s="28">
        <f>+D532*D531</f>
        <v>0</v>
      </c>
      <c r="E533" s="28">
        <f>+E532*E531</f>
        <v>0</v>
      </c>
      <c r="F533" s="28">
        <f>+F532*F531</f>
        <v>0</v>
      </c>
      <c r="G533" s="28">
        <f>+G532*G531</f>
        <v>0</v>
      </c>
      <c r="H533" s="28">
        <f>+H532*H531</f>
        <v>0</v>
      </c>
      <c r="I533" s="16"/>
      <c r="J533" s="16"/>
    </row>
    <row r="534" spans="1:10" ht="16" hidden="1" x14ac:dyDescent="0.2">
      <c r="A534" s="16"/>
      <c r="B534" s="16"/>
      <c r="C534" s="16"/>
      <c r="D534" s="29"/>
      <c r="E534" s="29"/>
      <c r="F534" s="29"/>
      <c r="G534" s="29"/>
      <c r="H534" s="29"/>
      <c r="I534" s="16"/>
      <c r="J534" s="16"/>
    </row>
    <row r="535" spans="1:10" ht="16" hidden="1" x14ac:dyDescent="0.2">
      <c r="A535" s="16"/>
      <c r="B535" s="27" t="str">
        <f>+F89</f>
        <v xml:space="preserve"> </v>
      </c>
      <c r="C535" s="23" t="s">
        <v>190</v>
      </c>
      <c r="D535" s="40">
        <f>Instrucciones!E381</f>
        <v>0</v>
      </c>
      <c r="E535" s="40">
        <f>+D535*(1+$E$287)</f>
        <v>0</v>
      </c>
      <c r="F535" s="40">
        <f>+E535*(1+$F$287)</f>
        <v>0</v>
      </c>
      <c r="G535" s="40">
        <f>+F535*(1+$G$287)</f>
        <v>0</v>
      </c>
      <c r="H535" s="40">
        <f>+G535*(1+$H$287)</f>
        <v>0</v>
      </c>
      <c r="I535" s="16"/>
      <c r="J535" s="16"/>
    </row>
    <row r="536" spans="1:10" ht="16" hidden="1" x14ac:dyDescent="0.2">
      <c r="A536" s="16"/>
      <c r="B536" s="16"/>
      <c r="C536" s="23" t="s">
        <v>191</v>
      </c>
      <c r="D536" s="40" t="b">
        <f>IF(D535&gt;0,Instrucciones!G381)</f>
        <v>0</v>
      </c>
      <c r="E536" s="40">
        <f>+D536*(1+$E$289)</f>
        <v>0</v>
      </c>
      <c r="F536" s="40">
        <f>+E536*(1+$F$289)</f>
        <v>0</v>
      </c>
      <c r="G536" s="40">
        <f>+F536*(1+$G$289)</f>
        <v>0</v>
      </c>
      <c r="H536" s="40">
        <f>+G536*(1+$H$289)</f>
        <v>0</v>
      </c>
      <c r="I536" s="16"/>
      <c r="J536" s="16"/>
    </row>
    <row r="537" spans="1:10" ht="16" hidden="1" x14ac:dyDescent="0.2">
      <c r="A537" s="16"/>
      <c r="B537" s="16"/>
      <c r="C537" s="16"/>
      <c r="D537" s="28">
        <f>+D536*D535</f>
        <v>0</v>
      </c>
      <c r="E537" s="28">
        <f>+E536*E535</f>
        <v>0</v>
      </c>
      <c r="F537" s="28">
        <f>+F536*F535</f>
        <v>0</v>
      </c>
      <c r="G537" s="28">
        <f>+G536*G535</f>
        <v>0</v>
      </c>
      <c r="H537" s="28">
        <f>+H536*H535</f>
        <v>0</v>
      </c>
      <c r="I537" s="16"/>
      <c r="J537" s="16"/>
    </row>
    <row r="538" spans="1:10" ht="16" hidden="1" x14ac:dyDescent="0.2">
      <c r="A538" s="16"/>
      <c r="B538" s="16"/>
      <c r="C538" s="16"/>
      <c r="D538" s="29"/>
      <c r="E538" s="29"/>
      <c r="F538" s="29"/>
      <c r="G538" s="29"/>
      <c r="H538" s="29"/>
      <c r="I538" s="16"/>
      <c r="J538" s="16"/>
    </row>
    <row r="539" spans="1:10" ht="16" hidden="1" x14ac:dyDescent="0.2">
      <c r="A539" s="16"/>
      <c r="B539" s="27" t="str">
        <f>+F90</f>
        <v xml:space="preserve"> </v>
      </c>
      <c r="C539" s="23" t="s">
        <v>190</v>
      </c>
      <c r="D539" s="40">
        <f>Instrucciones!E382</f>
        <v>0</v>
      </c>
      <c r="E539" s="40">
        <f>+D539*(1+$E$287)</f>
        <v>0</v>
      </c>
      <c r="F539" s="40">
        <f>+E539*(1+$F$287)</f>
        <v>0</v>
      </c>
      <c r="G539" s="40">
        <f>+F539*(1+$G$287)</f>
        <v>0</v>
      </c>
      <c r="H539" s="40">
        <f>+G539*(1+$H$287)</f>
        <v>0</v>
      </c>
      <c r="I539" s="16"/>
      <c r="J539" s="16"/>
    </row>
    <row r="540" spans="1:10" ht="16" hidden="1" x14ac:dyDescent="0.2">
      <c r="A540" s="16"/>
      <c r="B540" s="16"/>
      <c r="C540" s="23" t="s">
        <v>191</v>
      </c>
      <c r="D540" s="40" t="b">
        <f>IF(D539&gt;0,Instrucciones!G382)</f>
        <v>0</v>
      </c>
      <c r="E540" s="40">
        <f>+D540*(1+$E$289)</f>
        <v>0</v>
      </c>
      <c r="F540" s="40">
        <f>+E540*(1+$F$289)</f>
        <v>0</v>
      </c>
      <c r="G540" s="40">
        <f>+F540*(1+$G$289)</f>
        <v>0</v>
      </c>
      <c r="H540" s="40">
        <f>+G540*(1+$H$289)</f>
        <v>0</v>
      </c>
      <c r="I540" s="16"/>
      <c r="J540" s="16"/>
    </row>
    <row r="541" spans="1:10" ht="16" hidden="1" x14ac:dyDescent="0.2">
      <c r="A541" s="16"/>
      <c r="B541" s="16"/>
      <c r="C541" s="16"/>
      <c r="D541" s="28">
        <f>+D540*D539</f>
        <v>0</v>
      </c>
      <c r="E541" s="28">
        <f>+E540*E539</f>
        <v>0</v>
      </c>
      <c r="F541" s="28">
        <f>+F540*F539</f>
        <v>0</v>
      </c>
      <c r="G541" s="28">
        <f>+G540*G539</f>
        <v>0</v>
      </c>
      <c r="H541" s="28">
        <f>+H540*H539</f>
        <v>0</v>
      </c>
      <c r="I541" s="16"/>
      <c r="J541" s="16"/>
    </row>
    <row r="542" spans="1:10" ht="16" hidden="1" x14ac:dyDescent="0.2">
      <c r="A542" s="16"/>
      <c r="B542" s="16"/>
      <c r="C542" s="16"/>
      <c r="D542" s="29"/>
      <c r="E542" s="29"/>
      <c r="F542" s="29"/>
      <c r="G542" s="29"/>
      <c r="H542" s="29"/>
      <c r="I542" s="16"/>
      <c r="J542" s="16"/>
    </row>
    <row r="543" spans="1:10" ht="16" hidden="1" x14ac:dyDescent="0.2">
      <c r="A543" s="16"/>
      <c r="B543" s="27" t="str">
        <f>+F91</f>
        <v xml:space="preserve"> </v>
      </c>
      <c r="C543" s="23" t="s">
        <v>190</v>
      </c>
      <c r="D543" s="40">
        <f>Instrucciones!E383</f>
        <v>0</v>
      </c>
      <c r="E543" s="40">
        <f>+D543*(1+$E$287)</f>
        <v>0</v>
      </c>
      <c r="F543" s="40">
        <f>+E543*(1+$F$287)</f>
        <v>0</v>
      </c>
      <c r="G543" s="40">
        <f>+F543*(1+$G$287)</f>
        <v>0</v>
      </c>
      <c r="H543" s="40">
        <f>+G543*(1+$H$287)</f>
        <v>0</v>
      </c>
      <c r="I543" s="16"/>
      <c r="J543" s="16"/>
    </row>
    <row r="544" spans="1:10" ht="16" hidden="1" x14ac:dyDescent="0.2">
      <c r="A544" s="16"/>
      <c r="B544" s="16"/>
      <c r="C544" s="23" t="s">
        <v>191</v>
      </c>
      <c r="D544" s="40" t="b">
        <f>IF(D543&gt;0,Instrucciones!G383)</f>
        <v>0</v>
      </c>
      <c r="E544" s="40">
        <f>+D544*(1+$E$289)</f>
        <v>0</v>
      </c>
      <c r="F544" s="40">
        <f>+E544*(1+$F$289)</f>
        <v>0</v>
      </c>
      <c r="G544" s="40">
        <f>+F544*(1+$G$289)</f>
        <v>0</v>
      </c>
      <c r="H544" s="40">
        <f>+G544*(1+$H$289)</f>
        <v>0</v>
      </c>
      <c r="I544" s="16"/>
      <c r="J544" s="16"/>
    </row>
    <row r="545" spans="1:10" ht="16" hidden="1" x14ac:dyDescent="0.2">
      <c r="A545" s="16"/>
      <c r="B545" s="16"/>
      <c r="C545" s="16"/>
      <c r="D545" s="28">
        <f>+D544*D543</f>
        <v>0</v>
      </c>
      <c r="E545" s="28">
        <f>+E544*E543</f>
        <v>0</v>
      </c>
      <c r="F545" s="28">
        <f>+F544*F543</f>
        <v>0</v>
      </c>
      <c r="G545" s="28">
        <f>+G544*G543</f>
        <v>0</v>
      </c>
      <c r="H545" s="28">
        <f>+H544*H543</f>
        <v>0</v>
      </c>
      <c r="I545" s="16"/>
      <c r="J545" s="16"/>
    </row>
    <row r="546" spans="1:10" ht="16" hidden="1" x14ac:dyDescent="0.2">
      <c r="A546" s="16"/>
      <c r="B546" s="16"/>
      <c r="C546" s="16"/>
      <c r="D546" s="29"/>
      <c r="E546" s="29"/>
      <c r="F546" s="29"/>
      <c r="G546" s="29"/>
      <c r="H546" s="29"/>
      <c r="I546" s="16"/>
      <c r="J546" s="16"/>
    </row>
    <row r="547" spans="1:10" ht="16" hidden="1" x14ac:dyDescent="0.2">
      <c r="A547" s="16"/>
      <c r="B547" s="27" t="str">
        <f>+F92</f>
        <v xml:space="preserve"> </v>
      </c>
      <c r="C547" s="23" t="s">
        <v>190</v>
      </c>
      <c r="D547" s="40">
        <f>Instrucciones!E384</f>
        <v>0</v>
      </c>
      <c r="E547" s="40">
        <f>+D547*(1+$E$287)</f>
        <v>0</v>
      </c>
      <c r="F547" s="40">
        <f>+E547*(1+$F$287)</f>
        <v>0</v>
      </c>
      <c r="G547" s="40">
        <f>+F547*(1+$G$287)</f>
        <v>0</v>
      </c>
      <c r="H547" s="40">
        <f>+G547*(1+$H$287)</f>
        <v>0</v>
      </c>
      <c r="I547" s="16"/>
      <c r="J547" s="16"/>
    </row>
    <row r="548" spans="1:10" ht="16" hidden="1" x14ac:dyDescent="0.2">
      <c r="A548" s="16"/>
      <c r="B548" s="16"/>
      <c r="C548" s="23" t="s">
        <v>191</v>
      </c>
      <c r="D548" s="40" t="b">
        <f>IF(D547&gt;0,Instrucciones!G384)</f>
        <v>0</v>
      </c>
      <c r="E548" s="40">
        <f>+D548*(1+$E$289)</f>
        <v>0</v>
      </c>
      <c r="F548" s="40">
        <f>+E548*(1+$F$289)</f>
        <v>0</v>
      </c>
      <c r="G548" s="40">
        <f>+F548*(1+$G$289)</f>
        <v>0</v>
      </c>
      <c r="H548" s="40">
        <f>+G548*(1+$H$289)</f>
        <v>0</v>
      </c>
      <c r="I548" s="16"/>
      <c r="J548" s="16"/>
    </row>
    <row r="549" spans="1:10" ht="16" hidden="1" x14ac:dyDescent="0.2">
      <c r="A549" s="16"/>
      <c r="B549" s="16"/>
      <c r="C549" s="16"/>
      <c r="D549" s="28">
        <f>+D548*D547</f>
        <v>0</v>
      </c>
      <c r="E549" s="28">
        <f>+E548*E547</f>
        <v>0</v>
      </c>
      <c r="F549" s="28">
        <f>+F548*F547</f>
        <v>0</v>
      </c>
      <c r="G549" s="28">
        <f>+G548*G547</f>
        <v>0</v>
      </c>
      <c r="H549" s="28">
        <f>+H548*H547</f>
        <v>0</v>
      </c>
      <c r="I549" s="16"/>
      <c r="J549" s="16"/>
    </row>
    <row r="550" spans="1:10" ht="16" hidden="1" x14ac:dyDescent="0.2">
      <c r="A550" s="16"/>
      <c r="B550" s="16"/>
      <c r="C550" s="16"/>
      <c r="D550" s="29"/>
      <c r="E550" s="29"/>
      <c r="F550" s="29"/>
      <c r="G550" s="29"/>
      <c r="H550" s="29"/>
      <c r="I550" s="16"/>
      <c r="J550" s="16"/>
    </row>
    <row r="551" spans="1:10" ht="16" hidden="1" x14ac:dyDescent="0.2">
      <c r="A551" s="16"/>
      <c r="B551" s="27" t="str">
        <f>+F93</f>
        <v xml:space="preserve"> </v>
      </c>
      <c r="C551" s="23" t="s">
        <v>190</v>
      </c>
      <c r="D551" s="40">
        <f>Instrucciones!E385</f>
        <v>0</v>
      </c>
      <c r="E551" s="40">
        <f>+D551*(1+$E$287)</f>
        <v>0</v>
      </c>
      <c r="F551" s="40">
        <f>+E551*(1+$F$287)</f>
        <v>0</v>
      </c>
      <c r="G551" s="40">
        <f>+F551*(1+$G$287)</f>
        <v>0</v>
      </c>
      <c r="H551" s="40">
        <f>+G551*(1+$H$287)</f>
        <v>0</v>
      </c>
      <c r="I551" s="16"/>
      <c r="J551" s="16"/>
    </row>
    <row r="552" spans="1:10" ht="16" hidden="1" x14ac:dyDescent="0.2">
      <c r="A552" s="16"/>
      <c r="B552" s="16"/>
      <c r="C552" s="23" t="s">
        <v>191</v>
      </c>
      <c r="D552" s="40" t="b">
        <f>IF(D551&gt;0,Instrucciones!G385)</f>
        <v>0</v>
      </c>
      <c r="E552" s="40">
        <f>+D552*(1+$E$289)</f>
        <v>0</v>
      </c>
      <c r="F552" s="40">
        <f>+E552*(1+$F$289)</f>
        <v>0</v>
      </c>
      <c r="G552" s="40">
        <f>+F552*(1+$G$289)</f>
        <v>0</v>
      </c>
      <c r="H552" s="40">
        <f>+G552*(1+$H$289)</f>
        <v>0</v>
      </c>
      <c r="I552" s="16"/>
      <c r="J552" s="16"/>
    </row>
    <row r="553" spans="1:10" ht="16" hidden="1" x14ac:dyDescent="0.2">
      <c r="A553" s="16"/>
      <c r="B553" s="16"/>
      <c r="C553" s="16"/>
      <c r="D553" s="28">
        <f>+D552*D551</f>
        <v>0</v>
      </c>
      <c r="E553" s="28">
        <f>+E552*E551</f>
        <v>0</v>
      </c>
      <c r="F553" s="28">
        <f>+F552*F551</f>
        <v>0</v>
      </c>
      <c r="G553" s="28">
        <f>+G552*G551</f>
        <v>0</v>
      </c>
      <c r="H553" s="28">
        <f>+H552*H551</f>
        <v>0</v>
      </c>
      <c r="I553" s="16"/>
      <c r="J553" s="16"/>
    </row>
    <row r="554" spans="1:10" ht="16" hidden="1" x14ac:dyDescent="0.2">
      <c r="A554" s="16"/>
      <c r="B554" s="16"/>
      <c r="C554" s="16"/>
      <c r="D554" s="29"/>
      <c r="E554" s="29"/>
      <c r="F554" s="29"/>
      <c r="G554" s="29"/>
      <c r="H554" s="29"/>
      <c r="I554" s="16"/>
      <c r="J554" s="16"/>
    </row>
    <row r="555" spans="1:10" ht="16" hidden="1" x14ac:dyDescent="0.2">
      <c r="A555" s="16"/>
      <c r="B555" s="27" t="str">
        <f>+F94</f>
        <v xml:space="preserve"> </v>
      </c>
      <c r="C555" s="23" t="s">
        <v>190</v>
      </c>
      <c r="D555" s="40">
        <f>Instrucciones!E386</f>
        <v>0</v>
      </c>
      <c r="E555" s="40">
        <f>+D555*(1+$E$287)</f>
        <v>0</v>
      </c>
      <c r="F555" s="40">
        <f>+E555*(1+$F$287)</f>
        <v>0</v>
      </c>
      <c r="G555" s="40">
        <f>+F555*(1+$G$287)</f>
        <v>0</v>
      </c>
      <c r="H555" s="40">
        <f>+G555*(1+$H$287)</f>
        <v>0</v>
      </c>
      <c r="I555" s="16"/>
      <c r="J555" s="16"/>
    </row>
    <row r="556" spans="1:10" ht="16" hidden="1" x14ac:dyDescent="0.2">
      <c r="A556" s="16"/>
      <c r="B556" s="16"/>
      <c r="C556" s="23" t="s">
        <v>191</v>
      </c>
      <c r="D556" s="40" t="b">
        <f>IF(D555&gt;0,Instrucciones!G386)</f>
        <v>0</v>
      </c>
      <c r="E556" s="40">
        <f>+D556*(1+$E$289)</f>
        <v>0</v>
      </c>
      <c r="F556" s="40">
        <f>+E556*(1+$F$289)</f>
        <v>0</v>
      </c>
      <c r="G556" s="40">
        <f>+F556*(1+$G$289)</f>
        <v>0</v>
      </c>
      <c r="H556" s="40">
        <f>+G556*(1+$H$289)</f>
        <v>0</v>
      </c>
      <c r="I556" s="16"/>
      <c r="J556" s="16"/>
    </row>
    <row r="557" spans="1:10" ht="16" hidden="1" x14ac:dyDescent="0.2">
      <c r="A557" s="16"/>
      <c r="B557" s="16"/>
      <c r="C557" s="16"/>
      <c r="D557" s="28">
        <f>+D556*D555</f>
        <v>0</v>
      </c>
      <c r="E557" s="28">
        <f>+E556*E555</f>
        <v>0</v>
      </c>
      <c r="F557" s="28">
        <f>+F556*F555</f>
        <v>0</v>
      </c>
      <c r="G557" s="28">
        <f>+G556*G555</f>
        <v>0</v>
      </c>
      <c r="H557" s="28">
        <f>+H556*H555</f>
        <v>0</v>
      </c>
      <c r="I557" s="16"/>
      <c r="J557" s="16"/>
    </row>
    <row r="558" spans="1:10" ht="16" hidden="1" x14ac:dyDescent="0.2">
      <c r="A558" s="16"/>
      <c r="B558" s="16"/>
      <c r="C558" s="16"/>
      <c r="D558" s="29"/>
      <c r="E558" s="29"/>
      <c r="F558" s="29"/>
      <c r="G558" s="29"/>
      <c r="H558" s="29"/>
      <c r="I558" s="16"/>
      <c r="J558" s="16"/>
    </row>
    <row r="559" spans="1:10" ht="16" hidden="1" x14ac:dyDescent="0.2">
      <c r="A559" s="16"/>
      <c r="B559" s="27" t="str">
        <f>+F95</f>
        <v xml:space="preserve"> </v>
      </c>
      <c r="C559" s="23" t="s">
        <v>190</v>
      </c>
      <c r="D559" s="40">
        <f>Instrucciones!E387</f>
        <v>0</v>
      </c>
      <c r="E559" s="40">
        <f>+D559*(1+$E$287)</f>
        <v>0</v>
      </c>
      <c r="F559" s="40">
        <f>+E559*(1+$F$287)</f>
        <v>0</v>
      </c>
      <c r="G559" s="40">
        <f>+F559*(1+$G$287)</f>
        <v>0</v>
      </c>
      <c r="H559" s="40">
        <f>+G559*(1+$H$287)</f>
        <v>0</v>
      </c>
      <c r="I559" s="16"/>
      <c r="J559" s="16"/>
    </row>
    <row r="560" spans="1:10" ht="16" hidden="1" x14ac:dyDescent="0.2">
      <c r="A560" s="16"/>
      <c r="B560" s="16"/>
      <c r="C560" s="23" t="s">
        <v>191</v>
      </c>
      <c r="D560" s="40" t="b">
        <f>IF(D559&gt;0,Instrucciones!G387)</f>
        <v>0</v>
      </c>
      <c r="E560" s="40">
        <f>+D560*(1+$E$289)</f>
        <v>0</v>
      </c>
      <c r="F560" s="40">
        <f>+E560*(1+$F$289)</f>
        <v>0</v>
      </c>
      <c r="G560" s="40">
        <f>+F560*(1+$G$289)</f>
        <v>0</v>
      </c>
      <c r="H560" s="40">
        <f>+G560*(1+$H$289)</f>
        <v>0</v>
      </c>
      <c r="I560" s="16"/>
      <c r="J560" s="16"/>
    </row>
    <row r="561" spans="1:10" ht="16" hidden="1" x14ac:dyDescent="0.2">
      <c r="A561" s="16"/>
      <c r="B561" s="16"/>
      <c r="C561" s="16"/>
      <c r="D561" s="28">
        <f>+D560*D559</f>
        <v>0</v>
      </c>
      <c r="E561" s="28">
        <f>+E560*E559</f>
        <v>0</v>
      </c>
      <c r="F561" s="28">
        <f>+F560*F559</f>
        <v>0</v>
      </c>
      <c r="G561" s="28">
        <f>+G560*G559</f>
        <v>0</v>
      </c>
      <c r="H561" s="28">
        <f>+H560*H559</f>
        <v>0</v>
      </c>
      <c r="I561" s="16"/>
      <c r="J561" s="16"/>
    </row>
    <row r="562" spans="1:10" ht="16" hidden="1" x14ac:dyDescent="0.2">
      <c r="A562" s="16"/>
      <c r="B562" s="16"/>
      <c r="C562" s="16"/>
      <c r="D562" s="29"/>
      <c r="E562" s="29"/>
      <c r="F562" s="29"/>
      <c r="G562" s="29"/>
      <c r="H562" s="29"/>
      <c r="I562" s="16"/>
      <c r="J562" s="16"/>
    </row>
    <row r="563" spans="1:10" ht="16" hidden="1" x14ac:dyDescent="0.2">
      <c r="A563" s="16"/>
      <c r="B563" s="27" t="str">
        <f>+F96</f>
        <v xml:space="preserve"> </v>
      </c>
      <c r="C563" s="23" t="s">
        <v>190</v>
      </c>
      <c r="D563" s="40">
        <f>Instrucciones!E388</f>
        <v>0</v>
      </c>
      <c r="E563" s="40">
        <f>+D563*(1+$E$287)</f>
        <v>0</v>
      </c>
      <c r="F563" s="40">
        <f>+E563*(1+$F$287)</f>
        <v>0</v>
      </c>
      <c r="G563" s="40">
        <f>+F563*(1+$G$287)</f>
        <v>0</v>
      </c>
      <c r="H563" s="40">
        <f>+G563*(1+$H$287)</f>
        <v>0</v>
      </c>
      <c r="I563" s="16"/>
      <c r="J563" s="16"/>
    </row>
    <row r="564" spans="1:10" ht="16" hidden="1" x14ac:dyDescent="0.2">
      <c r="A564" s="16"/>
      <c r="B564" s="16"/>
      <c r="C564" s="23" t="s">
        <v>191</v>
      </c>
      <c r="D564" s="40" t="b">
        <f>IF(D563&gt;0,Instrucciones!G388)</f>
        <v>0</v>
      </c>
      <c r="E564" s="40">
        <f>+D564*(1+$E$289)</f>
        <v>0</v>
      </c>
      <c r="F564" s="40">
        <f>+E564*(1+$F$289)</f>
        <v>0</v>
      </c>
      <c r="G564" s="40">
        <f>+F564*(1+$G$289)</f>
        <v>0</v>
      </c>
      <c r="H564" s="40">
        <f>+G564*(1+$H$289)</f>
        <v>0</v>
      </c>
      <c r="I564" s="16"/>
      <c r="J564" s="16"/>
    </row>
    <row r="565" spans="1:10" ht="16" hidden="1" x14ac:dyDescent="0.2">
      <c r="A565" s="16"/>
      <c r="B565" s="16"/>
      <c r="C565" s="16"/>
      <c r="D565" s="28">
        <f>+D564*D563</f>
        <v>0</v>
      </c>
      <c r="E565" s="28">
        <f>+E564*E563</f>
        <v>0</v>
      </c>
      <c r="F565" s="28">
        <f>+F564*F563</f>
        <v>0</v>
      </c>
      <c r="G565" s="28">
        <f>+G564*G563</f>
        <v>0</v>
      </c>
      <c r="H565" s="28">
        <f>+H564*H563</f>
        <v>0</v>
      </c>
      <c r="I565" s="16"/>
      <c r="J565" s="16"/>
    </row>
    <row r="566" spans="1:10" ht="16" hidden="1" x14ac:dyDescent="0.2">
      <c r="A566" s="16"/>
      <c r="B566" s="16"/>
      <c r="C566" s="16"/>
      <c r="D566" s="29"/>
      <c r="E566" s="29"/>
      <c r="F566" s="29"/>
      <c r="G566" s="29"/>
      <c r="H566" s="29"/>
      <c r="I566" s="16"/>
      <c r="J566" s="16"/>
    </row>
    <row r="567" spans="1:10" ht="16" hidden="1" x14ac:dyDescent="0.2">
      <c r="A567" s="16"/>
      <c r="B567" s="27" t="str">
        <f>+F97</f>
        <v xml:space="preserve"> </v>
      </c>
      <c r="C567" s="23" t="s">
        <v>190</v>
      </c>
      <c r="D567" s="40">
        <f>Instrucciones!E389</f>
        <v>0</v>
      </c>
      <c r="E567" s="40">
        <f>+D567*(1+$E$287)</f>
        <v>0</v>
      </c>
      <c r="F567" s="40">
        <f>+E567*(1+$F$287)</f>
        <v>0</v>
      </c>
      <c r="G567" s="40">
        <f>+F567*(1+$G$287)</f>
        <v>0</v>
      </c>
      <c r="H567" s="40">
        <f>+G567*(1+$H$287)</f>
        <v>0</v>
      </c>
      <c r="I567" s="16"/>
      <c r="J567" s="16"/>
    </row>
    <row r="568" spans="1:10" ht="16" hidden="1" x14ac:dyDescent="0.2">
      <c r="A568" s="16"/>
      <c r="B568" s="16"/>
      <c r="C568" s="23" t="s">
        <v>191</v>
      </c>
      <c r="D568" s="40" t="b">
        <f>IF(D567&gt;0,Instrucciones!G389)</f>
        <v>0</v>
      </c>
      <c r="E568" s="40">
        <f>+D568*(1+$E$289)</f>
        <v>0</v>
      </c>
      <c r="F568" s="40">
        <f>+E568*(1+$F$289)</f>
        <v>0</v>
      </c>
      <c r="G568" s="40">
        <f>+F568*(1+$G$289)</f>
        <v>0</v>
      </c>
      <c r="H568" s="40">
        <f>+G568*(1+$H$289)</f>
        <v>0</v>
      </c>
      <c r="I568" s="16"/>
      <c r="J568" s="16"/>
    </row>
    <row r="569" spans="1:10" ht="16" hidden="1" x14ac:dyDescent="0.2">
      <c r="A569" s="16"/>
      <c r="B569" s="16"/>
      <c r="C569" s="16"/>
      <c r="D569" s="28">
        <f>+D568*D567</f>
        <v>0</v>
      </c>
      <c r="E569" s="28">
        <f>+E568*E567</f>
        <v>0</v>
      </c>
      <c r="F569" s="28">
        <f>+F568*F567</f>
        <v>0</v>
      </c>
      <c r="G569" s="28">
        <f>+G568*G567</f>
        <v>0</v>
      </c>
      <c r="H569" s="28">
        <f>+H568*H567</f>
        <v>0</v>
      </c>
      <c r="I569" s="16"/>
      <c r="J569" s="16"/>
    </row>
    <row r="570" spans="1:10" ht="16" hidden="1" x14ac:dyDescent="0.2">
      <c r="A570" s="16"/>
      <c r="B570" s="16"/>
      <c r="C570" s="16"/>
      <c r="D570" s="29"/>
      <c r="E570" s="29"/>
      <c r="F570" s="29"/>
      <c r="G570" s="29"/>
      <c r="H570" s="29"/>
      <c r="I570" s="16"/>
      <c r="J570" s="16"/>
    </row>
    <row r="571" spans="1:10" ht="16" hidden="1" x14ac:dyDescent="0.2">
      <c r="A571" s="16"/>
      <c r="B571" s="27" t="str">
        <f>+F98</f>
        <v xml:space="preserve"> </v>
      </c>
      <c r="C571" s="23" t="s">
        <v>190</v>
      </c>
      <c r="D571" s="40">
        <f>Instrucciones!E390</f>
        <v>0</v>
      </c>
      <c r="E571" s="40">
        <f>+D571*(1+$E$287)</f>
        <v>0</v>
      </c>
      <c r="F571" s="40">
        <f>+E571*(1+$F$287)</f>
        <v>0</v>
      </c>
      <c r="G571" s="40">
        <f>+F571*(1+$G$287)</f>
        <v>0</v>
      </c>
      <c r="H571" s="40">
        <f>+G571*(1+$H$287)</f>
        <v>0</v>
      </c>
      <c r="I571" s="16"/>
      <c r="J571" s="16"/>
    </row>
    <row r="572" spans="1:10" ht="16" hidden="1" x14ac:dyDescent="0.2">
      <c r="A572" s="16"/>
      <c r="B572" s="16"/>
      <c r="C572" s="23" t="s">
        <v>191</v>
      </c>
      <c r="D572" s="40" t="b">
        <f>IF(D571&gt;0,Instrucciones!G390)</f>
        <v>0</v>
      </c>
      <c r="E572" s="40">
        <f>+D572*(1+$E$289)</f>
        <v>0</v>
      </c>
      <c r="F572" s="40">
        <f>+E572*(1+$F$289)</f>
        <v>0</v>
      </c>
      <c r="G572" s="40">
        <f>+F572*(1+$G$289)</f>
        <v>0</v>
      </c>
      <c r="H572" s="40">
        <f>+G572*(1+$H$289)</f>
        <v>0</v>
      </c>
      <c r="I572" s="16"/>
      <c r="J572" s="16"/>
    </row>
    <row r="573" spans="1:10" ht="16" hidden="1" x14ac:dyDescent="0.2">
      <c r="A573" s="16"/>
      <c r="B573" s="16"/>
      <c r="C573" s="16"/>
      <c r="D573" s="28">
        <f>+D572*D571</f>
        <v>0</v>
      </c>
      <c r="E573" s="28">
        <f>+E572*E571</f>
        <v>0</v>
      </c>
      <c r="F573" s="28">
        <f>+F572*F571</f>
        <v>0</v>
      </c>
      <c r="G573" s="28">
        <f>+G572*G571</f>
        <v>0</v>
      </c>
      <c r="H573" s="28">
        <f>+H572*H571</f>
        <v>0</v>
      </c>
      <c r="I573" s="16"/>
      <c r="J573" s="16"/>
    </row>
    <row r="574" spans="1:10" ht="16" hidden="1" x14ac:dyDescent="0.2">
      <c r="A574" s="16"/>
      <c r="B574" s="16"/>
      <c r="C574" s="16"/>
      <c r="D574" s="29"/>
      <c r="E574" s="29"/>
      <c r="F574" s="29"/>
      <c r="G574" s="29"/>
      <c r="H574" s="29"/>
      <c r="I574" s="16"/>
      <c r="J574" s="16"/>
    </row>
    <row r="575" spans="1:10" ht="16" hidden="1" x14ac:dyDescent="0.2">
      <c r="A575" s="16"/>
      <c r="B575" s="27" t="str">
        <f>+F99</f>
        <v xml:space="preserve"> </v>
      </c>
      <c r="C575" s="23" t="s">
        <v>190</v>
      </c>
      <c r="D575" s="40">
        <f>Instrucciones!E391</f>
        <v>0</v>
      </c>
      <c r="E575" s="40">
        <f>+D575*(1+$E$287)</f>
        <v>0</v>
      </c>
      <c r="F575" s="40">
        <f>+E575*(1+$F$287)</f>
        <v>0</v>
      </c>
      <c r="G575" s="40">
        <f>+F575*(1+$G$287)</f>
        <v>0</v>
      </c>
      <c r="H575" s="40">
        <f>+G575*(1+$H$287)</f>
        <v>0</v>
      </c>
      <c r="I575" s="16"/>
      <c r="J575" s="16"/>
    </row>
    <row r="576" spans="1:10" ht="16" hidden="1" x14ac:dyDescent="0.2">
      <c r="A576" s="16"/>
      <c r="B576" s="16"/>
      <c r="C576" s="23" t="s">
        <v>191</v>
      </c>
      <c r="D576" s="40" t="b">
        <f>IF(D575&gt;0,Instrucciones!G391)</f>
        <v>0</v>
      </c>
      <c r="E576" s="40">
        <f>+D576*(1+$E$289)</f>
        <v>0</v>
      </c>
      <c r="F576" s="40">
        <f>+E576*(1+$F$289)</f>
        <v>0</v>
      </c>
      <c r="G576" s="40">
        <f>+F576*(1+$G$289)</f>
        <v>0</v>
      </c>
      <c r="H576" s="40">
        <f>+G576*(1+$H$289)</f>
        <v>0</v>
      </c>
      <c r="I576" s="16"/>
      <c r="J576" s="16"/>
    </row>
    <row r="577" spans="1:10" ht="16" hidden="1" x14ac:dyDescent="0.2">
      <c r="A577" s="16"/>
      <c r="B577" s="16"/>
      <c r="C577" s="16"/>
      <c r="D577" s="28">
        <f>+D576*D575</f>
        <v>0</v>
      </c>
      <c r="E577" s="28">
        <f>+E576*E575</f>
        <v>0</v>
      </c>
      <c r="F577" s="28">
        <f>+F576*F575</f>
        <v>0</v>
      </c>
      <c r="G577" s="28">
        <f>+G576*G575</f>
        <v>0</v>
      </c>
      <c r="H577" s="28">
        <f>+H576*H575</f>
        <v>0</v>
      </c>
      <c r="I577" s="16"/>
      <c r="J577" s="16"/>
    </row>
    <row r="578" spans="1:10" ht="16" hidden="1" x14ac:dyDescent="0.2">
      <c r="A578" s="16"/>
      <c r="B578" s="16"/>
      <c r="C578" s="16"/>
      <c r="D578" s="29"/>
      <c r="E578" s="29"/>
      <c r="F578" s="29"/>
      <c r="G578" s="29"/>
      <c r="H578" s="29"/>
      <c r="I578" s="16"/>
      <c r="J578" s="16"/>
    </row>
    <row r="579" spans="1:10" ht="16" hidden="1" x14ac:dyDescent="0.2">
      <c r="A579" s="16"/>
      <c r="B579" s="27" t="str">
        <f>+F100</f>
        <v xml:space="preserve"> </v>
      </c>
      <c r="C579" s="23" t="s">
        <v>190</v>
      </c>
      <c r="D579" s="40">
        <f>Instrucciones!E392</f>
        <v>0</v>
      </c>
      <c r="E579" s="40">
        <f>+D579*(1+$E$287)</f>
        <v>0</v>
      </c>
      <c r="F579" s="40">
        <f>+E579*(1+$F$287)</f>
        <v>0</v>
      </c>
      <c r="G579" s="40">
        <f>+F579*(1+$G$287)</f>
        <v>0</v>
      </c>
      <c r="H579" s="40">
        <f>+G579*(1+$H$287)</f>
        <v>0</v>
      </c>
      <c r="I579" s="16"/>
      <c r="J579" s="16"/>
    </row>
    <row r="580" spans="1:10" ht="16" hidden="1" x14ac:dyDescent="0.2">
      <c r="A580" s="16"/>
      <c r="B580" s="16"/>
      <c r="C580" s="23" t="s">
        <v>191</v>
      </c>
      <c r="D580" s="40" t="b">
        <f>IF(D579&gt;0,Instrucciones!G392)</f>
        <v>0</v>
      </c>
      <c r="E580" s="40">
        <f>+D580*(1+$E$289)</f>
        <v>0</v>
      </c>
      <c r="F580" s="40">
        <f>+E580*(1+$F$289)</f>
        <v>0</v>
      </c>
      <c r="G580" s="40">
        <f>+F580*(1+$G$289)</f>
        <v>0</v>
      </c>
      <c r="H580" s="40">
        <f>+G580*(1+$H$289)</f>
        <v>0</v>
      </c>
      <c r="I580" s="16"/>
      <c r="J580" s="16"/>
    </row>
    <row r="581" spans="1:10" ht="16" hidden="1" x14ac:dyDescent="0.2">
      <c r="A581" s="16"/>
      <c r="B581" s="16"/>
      <c r="C581" s="16"/>
      <c r="D581" s="28">
        <f>+D580*D579</f>
        <v>0</v>
      </c>
      <c r="E581" s="28">
        <f>+E580*E579</f>
        <v>0</v>
      </c>
      <c r="F581" s="28">
        <f>+F580*F579</f>
        <v>0</v>
      </c>
      <c r="G581" s="28">
        <f>+G580*G579</f>
        <v>0</v>
      </c>
      <c r="H581" s="28">
        <f>+H580*H579</f>
        <v>0</v>
      </c>
      <c r="I581" s="16"/>
      <c r="J581" s="16"/>
    </row>
    <row r="582" spans="1:10" ht="16" hidden="1" x14ac:dyDescent="0.2">
      <c r="A582" s="16"/>
      <c r="B582" s="16"/>
      <c r="C582" s="16"/>
      <c r="D582" s="29"/>
      <c r="E582" s="29"/>
      <c r="F582" s="29"/>
      <c r="G582" s="29"/>
      <c r="H582" s="29"/>
      <c r="I582" s="16"/>
      <c r="J582" s="16"/>
    </row>
    <row r="583" spans="1:10" ht="16" hidden="1" x14ac:dyDescent="0.2">
      <c r="A583" s="16"/>
      <c r="B583" s="27" t="str">
        <f>+F101</f>
        <v xml:space="preserve"> </v>
      </c>
      <c r="C583" s="23" t="s">
        <v>190</v>
      </c>
      <c r="D583" s="40">
        <f>Instrucciones!E393</f>
        <v>0</v>
      </c>
      <c r="E583" s="40">
        <f>+D583*(1+$E$287)</f>
        <v>0</v>
      </c>
      <c r="F583" s="40">
        <f>+E583*(1+$F$287)</f>
        <v>0</v>
      </c>
      <c r="G583" s="40">
        <f>+F583*(1+$G$287)</f>
        <v>0</v>
      </c>
      <c r="H583" s="40">
        <f>+G583*(1+$H$287)</f>
        <v>0</v>
      </c>
      <c r="I583" s="16"/>
      <c r="J583" s="16"/>
    </row>
    <row r="584" spans="1:10" ht="16" hidden="1" x14ac:dyDescent="0.2">
      <c r="A584" s="16"/>
      <c r="B584" s="16"/>
      <c r="C584" s="23" t="s">
        <v>191</v>
      </c>
      <c r="D584" s="40" t="b">
        <f>IF(D583&gt;0,Instrucciones!G393)</f>
        <v>0</v>
      </c>
      <c r="E584" s="40">
        <f>+D584*(1+$E$289)</f>
        <v>0</v>
      </c>
      <c r="F584" s="40">
        <f>+E584*(1+$F$289)</f>
        <v>0</v>
      </c>
      <c r="G584" s="40">
        <f>+F584*(1+$G$289)</f>
        <v>0</v>
      </c>
      <c r="H584" s="40">
        <f>+G584*(1+$H$289)</f>
        <v>0</v>
      </c>
      <c r="I584" s="16"/>
      <c r="J584" s="16"/>
    </row>
    <row r="585" spans="1:10" ht="16" hidden="1" x14ac:dyDescent="0.2">
      <c r="A585" s="16"/>
      <c r="B585" s="16"/>
      <c r="C585" s="16"/>
      <c r="D585" s="28">
        <f>+D584*D583</f>
        <v>0</v>
      </c>
      <c r="E585" s="28">
        <f>+E584*E583</f>
        <v>0</v>
      </c>
      <c r="F585" s="28">
        <f>+F584*F583</f>
        <v>0</v>
      </c>
      <c r="G585" s="28">
        <f>+G584*G583</f>
        <v>0</v>
      </c>
      <c r="H585" s="28">
        <f>+H584*H583</f>
        <v>0</v>
      </c>
      <c r="I585" s="16"/>
      <c r="J585" s="16"/>
    </row>
    <row r="586" spans="1:10" ht="16" hidden="1" x14ac:dyDescent="0.2">
      <c r="A586" s="16"/>
      <c r="B586" s="16"/>
      <c r="C586" s="16"/>
      <c r="D586" s="29"/>
      <c r="E586" s="29"/>
      <c r="F586" s="29"/>
      <c r="G586" s="29"/>
      <c r="H586" s="29"/>
      <c r="I586" s="16"/>
      <c r="J586" s="16"/>
    </row>
    <row r="587" spans="1:10" ht="16" hidden="1" x14ac:dyDescent="0.2">
      <c r="A587" s="16"/>
      <c r="B587" s="30" t="str">
        <f>+F102</f>
        <v xml:space="preserve"> </v>
      </c>
      <c r="C587" s="23" t="s">
        <v>190</v>
      </c>
      <c r="D587" s="40">
        <f>Instrucciones!E394</f>
        <v>0</v>
      </c>
      <c r="E587" s="40">
        <f>+D587*(1+$E$287)</f>
        <v>0</v>
      </c>
      <c r="F587" s="40">
        <f>+E587*(1+$F$287)</f>
        <v>0</v>
      </c>
      <c r="G587" s="40">
        <f>+F587*(1+$G$287)</f>
        <v>0</v>
      </c>
      <c r="H587" s="40">
        <f>+G587*(1+$H$287)</f>
        <v>0</v>
      </c>
      <c r="I587" s="16"/>
      <c r="J587" s="16"/>
    </row>
    <row r="588" spans="1:10" ht="16" hidden="1" x14ac:dyDescent="0.2">
      <c r="A588" s="16"/>
      <c r="B588" s="16"/>
      <c r="C588" s="23" t="s">
        <v>191</v>
      </c>
      <c r="D588" s="40" t="b">
        <f>IF(D587&gt;0,Instrucciones!G394)</f>
        <v>0</v>
      </c>
      <c r="E588" s="40">
        <f>+D588*(1+$E$289)</f>
        <v>0</v>
      </c>
      <c r="F588" s="40">
        <f>+E588*(1+$F$289)</f>
        <v>0</v>
      </c>
      <c r="G588" s="40">
        <f>+F588*(1+$G$289)</f>
        <v>0</v>
      </c>
      <c r="H588" s="40">
        <f>+G588*(1+$H$289)</f>
        <v>0</v>
      </c>
      <c r="I588" s="16"/>
      <c r="J588" s="16"/>
    </row>
    <row r="589" spans="1:10" ht="16" hidden="1" x14ac:dyDescent="0.2">
      <c r="A589" s="16"/>
      <c r="B589" s="16"/>
      <c r="C589" s="16"/>
      <c r="D589" s="28">
        <f>+D588*D587</f>
        <v>0</v>
      </c>
      <c r="E589" s="28">
        <f>+E588*E587</f>
        <v>0</v>
      </c>
      <c r="F589" s="28">
        <f>+F588*F587</f>
        <v>0</v>
      </c>
      <c r="G589" s="28">
        <f>+G588*G587</f>
        <v>0</v>
      </c>
      <c r="H589" s="28">
        <f>+H588*H587</f>
        <v>0</v>
      </c>
      <c r="I589" s="16"/>
      <c r="J589" s="16"/>
    </row>
    <row r="590" spans="1:10" ht="16" hidden="1" x14ac:dyDescent="0.2">
      <c r="A590" s="16"/>
      <c r="B590" s="16"/>
      <c r="C590" s="16"/>
      <c r="D590" s="29"/>
      <c r="E590" s="29"/>
      <c r="F590" s="29"/>
      <c r="G590" s="29"/>
      <c r="H590" s="29"/>
      <c r="I590" s="16"/>
      <c r="J590" s="16"/>
    </row>
    <row r="591" spans="1:10" ht="16" hidden="1" x14ac:dyDescent="0.2">
      <c r="A591" s="16"/>
      <c r="B591" s="27" t="str">
        <f>+F103</f>
        <v xml:space="preserve"> </v>
      </c>
      <c r="C591" s="23" t="s">
        <v>190</v>
      </c>
      <c r="D591" s="40">
        <f>Instrucciones!E395</f>
        <v>0</v>
      </c>
      <c r="E591" s="40">
        <f>+D591*(1+$E$287)</f>
        <v>0</v>
      </c>
      <c r="F591" s="40">
        <f>+E591*(1+$F$287)</f>
        <v>0</v>
      </c>
      <c r="G591" s="40">
        <f>+F591*(1+$G$287)</f>
        <v>0</v>
      </c>
      <c r="H591" s="40">
        <f>+G591*(1+$H$287)</f>
        <v>0</v>
      </c>
      <c r="I591" s="16"/>
      <c r="J591" s="16"/>
    </row>
    <row r="592" spans="1:10" ht="16" hidden="1" x14ac:dyDescent="0.2">
      <c r="A592" s="16"/>
      <c r="B592" s="16"/>
      <c r="C592" s="23" t="s">
        <v>191</v>
      </c>
      <c r="D592" s="40" t="b">
        <f>IF(D591&gt;0,Instrucciones!G395)</f>
        <v>0</v>
      </c>
      <c r="E592" s="40">
        <f>+D592*(1+$E$289)</f>
        <v>0</v>
      </c>
      <c r="F592" s="40">
        <f>+E592*(1+$F$289)</f>
        <v>0</v>
      </c>
      <c r="G592" s="40">
        <f>+F592*(1+$G$289)</f>
        <v>0</v>
      </c>
      <c r="H592" s="40">
        <f>+G592*(1+$H$289)</f>
        <v>0</v>
      </c>
      <c r="I592" s="16"/>
      <c r="J592" s="16"/>
    </row>
    <row r="593" spans="1:10" ht="16" hidden="1" x14ac:dyDescent="0.2">
      <c r="A593" s="16"/>
      <c r="B593" s="16"/>
      <c r="C593" s="16"/>
      <c r="D593" s="28">
        <f>+D592*D591</f>
        <v>0</v>
      </c>
      <c r="E593" s="28">
        <f>+E592*E591</f>
        <v>0</v>
      </c>
      <c r="F593" s="28">
        <f>+F592*F591</f>
        <v>0</v>
      </c>
      <c r="G593" s="28">
        <f>+G592*G591</f>
        <v>0</v>
      </c>
      <c r="H593" s="28">
        <f>+H592*H591</f>
        <v>0</v>
      </c>
      <c r="I593" s="16"/>
      <c r="J593" s="16"/>
    </row>
    <row r="594" spans="1:10" ht="16" hidden="1" x14ac:dyDescent="0.2">
      <c r="A594" s="16"/>
      <c r="B594" s="16"/>
      <c r="C594" s="16"/>
      <c r="D594" s="29"/>
      <c r="E594" s="29"/>
      <c r="F594" s="29"/>
      <c r="G594" s="29"/>
      <c r="H594" s="29"/>
      <c r="I594" s="16"/>
      <c r="J594" s="16"/>
    </row>
    <row r="595" spans="1:10" ht="16" hidden="1" x14ac:dyDescent="0.2">
      <c r="A595" s="16"/>
      <c r="B595" s="27" t="str">
        <f>+F104</f>
        <v xml:space="preserve"> </v>
      </c>
      <c r="C595" s="23" t="s">
        <v>190</v>
      </c>
      <c r="D595" s="40">
        <f>Instrucciones!E396</f>
        <v>0</v>
      </c>
      <c r="E595" s="40">
        <f>+D595*(1+$E$287)</f>
        <v>0</v>
      </c>
      <c r="F595" s="40">
        <f>+E595*(1+$F$287)</f>
        <v>0</v>
      </c>
      <c r="G595" s="40">
        <f>+F595*(1+$G$287)</f>
        <v>0</v>
      </c>
      <c r="H595" s="40">
        <f>+G595*(1+$H$287)</f>
        <v>0</v>
      </c>
      <c r="I595" s="16"/>
      <c r="J595" s="16"/>
    </row>
    <row r="596" spans="1:10" ht="16" hidden="1" x14ac:dyDescent="0.2">
      <c r="A596" s="16"/>
      <c r="B596" s="16"/>
      <c r="C596" s="23" t="s">
        <v>191</v>
      </c>
      <c r="D596" s="40" t="b">
        <f>IF(D595&gt;0,Instrucciones!G396)</f>
        <v>0</v>
      </c>
      <c r="E596" s="40">
        <f>+D596*(1+$E$289)</f>
        <v>0</v>
      </c>
      <c r="F596" s="40">
        <f>+E596*(1+$F$289)</f>
        <v>0</v>
      </c>
      <c r="G596" s="40">
        <f>+F596*(1+$G$289)</f>
        <v>0</v>
      </c>
      <c r="H596" s="40">
        <f>+G596*(1+$H$289)</f>
        <v>0</v>
      </c>
      <c r="I596" s="16"/>
      <c r="J596" s="16"/>
    </row>
    <row r="597" spans="1:10" ht="16" hidden="1" x14ac:dyDescent="0.2">
      <c r="A597" s="16"/>
      <c r="B597" s="16"/>
      <c r="C597" s="16"/>
      <c r="D597" s="28">
        <f>+D596*D595</f>
        <v>0</v>
      </c>
      <c r="E597" s="28">
        <f>+E596*E595</f>
        <v>0</v>
      </c>
      <c r="F597" s="28">
        <f>+F596*F595</f>
        <v>0</v>
      </c>
      <c r="G597" s="28">
        <f>+G596*G595</f>
        <v>0</v>
      </c>
      <c r="H597" s="28">
        <f>+H596*H595</f>
        <v>0</v>
      </c>
      <c r="I597" s="16"/>
      <c r="J597" s="16"/>
    </row>
    <row r="598" spans="1:10" ht="16" hidden="1" x14ac:dyDescent="0.2">
      <c r="A598" s="16"/>
      <c r="B598" s="16"/>
      <c r="C598" s="16"/>
      <c r="D598" s="29"/>
      <c r="E598" s="29"/>
      <c r="F598" s="29"/>
      <c r="G598" s="29"/>
      <c r="H598" s="29"/>
      <c r="I598" s="16"/>
      <c r="J598" s="16"/>
    </row>
    <row r="599" spans="1:10" ht="16" hidden="1" x14ac:dyDescent="0.2">
      <c r="A599" s="16"/>
      <c r="B599" s="27" t="str">
        <f>+F105</f>
        <v xml:space="preserve"> </v>
      </c>
      <c r="C599" s="23" t="s">
        <v>190</v>
      </c>
      <c r="D599" s="40">
        <f>Instrucciones!E397</f>
        <v>0</v>
      </c>
      <c r="E599" s="40">
        <f>+D599*(1+$E$287)</f>
        <v>0</v>
      </c>
      <c r="F599" s="40">
        <f>+E599*(1+$F$287)</f>
        <v>0</v>
      </c>
      <c r="G599" s="40">
        <f>+F599*(1+$G$287)</f>
        <v>0</v>
      </c>
      <c r="H599" s="40">
        <f>+G599*(1+$H$287)</f>
        <v>0</v>
      </c>
      <c r="I599" s="16"/>
      <c r="J599" s="16"/>
    </row>
    <row r="600" spans="1:10" ht="16" hidden="1" x14ac:dyDescent="0.2">
      <c r="A600" s="16"/>
      <c r="B600" s="16"/>
      <c r="C600" s="23" t="s">
        <v>191</v>
      </c>
      <c r="D600" s="40" t="b">
        <f>IF(D599&gt;0,Instrucciones!G397)</f>
        <v>0</v>
      </c>
      <c r="E600" s="40">
        <f>+D600*(1+$E$289)</f>
        <v>0</v>
      </c>
      <c r="F600" s="40">
        <f>+E600*(1+$F$289)</f>
        <v>0</v>
      </c>
      <c r="G600" s="40">
        <f>+F600*(1+$G$289)</f>
        <v>0</v>
      </c>
      <c r="H600" s="40">
        <f>+G600*(1+$H$289)</f>
        <v>0</v>
      </c>
      <c r="I600" s="16"/>
      <c r="J600" s="16"/>
    </row>
    <row r="601" spans="1:10" ht="16" hidden="1" x14ac:dyDescent="0.2">
      <c r="A601" s="16"/>
      <c r="B601" s="16"/>
      <c r="C601" s="16"/>
      <c r="D601" s="28">
        <f>+D600*D599</f>
        <v>0</v>
      </c>
      <c r="E601" s="28">
        <f>+E600*E599</f>
        <v>0</v>
      </c>
      <c r="F601" s="28">
        <f>+F600*F599</f>
        <v>0</v>
      </c>
      <c r="G601" s="28">
        <f>+G600*G599</f>
        <v>0</v>
      </c>
      <c r="H601" s="28">
        <f>+H600*H599</f>
        <v>0</v>
      </c>
      <c r="I601" s="16"/>
      <c r="J601" s="16"/>
    </row>
    <row r="602" spans="1:10" ht="16" hidden="1" x14ac:dyDescent="0.2">
      <c r="A602" s="16"/>
      <c r="B602" s="16"/>
      <c r="C602" s="16"/>
      <c r="D602" s="29"/>
      <c r="E602" s="29"/>
      <c r="F602" s="29"/>
      <c r="G602" s="29"/>
      <c r="H602" s="29"/>
      <c r="I602" s="16"/>
      <c r="J602" s="16"/>
    </row>
    <row r="603" spans="1:10" ht="16" hidden="1" x14ac:dyDescent="0.2">
      <c r="A603" s="16"/>
      <c r="B603" s="27" t="str">
        <f>+F106</f>
        <v xml:space="preserve"> </v>
      </c>
      <c r="C603" s="23" t="s">
        <v>190</v>
      </c>
      <c r="D603" s="40">
        <f>Instrucciones!E398</f>
        <v>0</v>
      </c>
      <c r="E603" s="40">
        <f>+D603*(1+$E$287)</f>
        <v>0</v>
      </c>
      <c r="F603" s="40">
        <f>+E603*(1+$F$287)</f>
        <v>0</v>
      </c>
      <c r="G603" s="40">
        <f>+F603*(1+$G$287)</f>
        <v>0</v>
      </c>
      <c r="H603" s="40">
        <f>+G603*(1+$H$287)</f>
        <v>0</v>
      </c>
      <c r="I603" s="16"/>
      <c r="J603" s="16"/>
    </row>
    <row r="604" spans="1:10" ht="16" hidden="1" x14ac:dyDescent="0.2">
      <c r="A604" s="16"/>
      <c r="B604" s="16"/>
      <c r="C604" s="23" t="s">
        <v>191</v>
      </c>
      <c r="D604" s="40" t="b">
        <f>IF(D603&gt;0,Instrucciones!G398)</f>
        <v>0</v>
      </c>
      <c r="E604" s="40">
        <f>+D604*(1+$E$289)</f>
        <v>0</v>
      </c>
      <c r="F604" s="40">
        <f>+E604*(1+$F$289)</f>
        <v>0</v>
      </c>
      <c r="G604" s="40">
        <f>+F604*(1+$G$289)</f>
        <v>0</v>
      </c>
      <c r="H604" s="40">
        <f>+G604*(1+$H$289)</f>
        <v>0</v>
      </c>
      <c r="I604" s="16"/>
      <c r="J604" s="16"/>
    </row>
    <row r="605" spans="1:10" ht="16" hidden="1" x14ac:dyDescent="0.2">
      <c r="A605" s="16"/>
      <c r="B605" s="16"/>
      <c r="C605" s="16"/>
      <c r="D605" s="28">
        <f>+D604*D603</f>
        <v>0</v>
      </c>
      <c r="E605" s="28">
        <f>+E604*E603</f>
        <v>0</v>
      </c>
      <c r="F605" s="28">
        <f>+F604*F603</f>
        <v>0</v>
      </c>
      <c r="G605" s="28">
        <f>+G604*G603</f>
        <v>0</v>
      </c>
      <c r="H605" s="28">
        <f>+H604*H603</f>
        <v>0</v>
      </c>
      <c r="I605" s="16"/>
      <c r="J605" s="16"/>
    </row>
    <row r="606" spans="1:10" ht="16" hidden="1" x14ac:dyDescent="0.2">
      <c r="A606" s="16"/>
      <c r="B606" s="16"/>
      <c r="C606" s="16"/>
      <c r="D606" s="29"/>
      <c r="E606" s="29"/>
      <c r="F606" s="29"/>
      <c r="G606" s="29"/>
      <c r="H606" s="29"/>
      <c r="I606" s="16"/>
      <c r="J606" s="16"/>
    </row>
    <row r="607" spans="1:10" ht="16" hidden="1" x14ac:dyDescent="0.2">
      <c r="A607" s="16"/>
      <c r="B607" s="27" t="str">
        <f>+F107</f>
        <v xml:space="preserve"> </v>
      </c>
      <c r="C607" s="23" t="s">
        <v>190</v>
      </c>
      <c r="D607" s="40">
        <f>Instrucciones!E399</f>
        <v>0</v>
      </c>
      <c r="E607" s="40">
        <f>+D607*(1+$E$287)</f>
        <v>0</v>
      </c>
      <c r="F607" s="40">
        <f>+E607*(1+$F$287)</f>
        <v>0</v>
      </c>
      <c r="G607" s="40">
        <f>+F607*(1+$G$287)</f>
        <v>0</v>
      </c>
      <c r="H607" s="40">
        <f>+G607*(1+$H$287)</f>
        <v>0</v>
      </c>
      <c r="I607" s="16"/>
      <c r="J607" s="16"/>
    </row>
    <row r="608" spans="1:10" ht="16" hidden="1" x14ac:dyDescent="0.2">
      <c r="A608" s="16"/>
      <c r="B608" s="16"/>
      <c r="C608" s="23" t="s">
        <v>191</v>
      </c>
      <c r="D608" s="40" t="b">
        <f>IF(D607&gt;0,Instrucciones!G399)</f>
        <v>0</v>
      </c>
      <c r="E608" s="40">
        <f>+D608*(1+$E$289)</f>
        <v>0</v>
      </c>
      <c r="F608" s="40">
        <f>+E608*(1+$F$289)</f>
        <v>0</v>
      </c>
      <c r="G608" s="40">
        <f>+F608*(1+$G$289)</f>
        <v>0</v>
      </c>
      <c r="H608" s="40">
        <f>+G608*(1+$H$289)</f>
        <v>0</v>
      </c>
      <c r="I608" s="16"/>
      <c r="J608" s="16"/>
    </row>
    <row r="609" spans="1:10" ht="16" hidden="1" x14ac:dyDescent="0.2">
      <c r="A609" s="16"/>
      <c r="B609" s="16"/>
      <c r="C609" s="16"/>
      <c r="D609" s="28">
        <f>+D608*D607</f>
        <v>0</v>
      </c>
      <c r="E609" s="28">
        <f>+E608*E607</f>
        <v>0</v>
      </c>
      <c r="F609" s="28">
        <f>+F608*F607</f>
        <v>0</v>
      </c>
      <c r="G609" s="28">
        <f>+G608*G607</f>
        <v>0</v>
      </c>
      <c r="H609" s="28">
        <f>+H608*H607</f>
        <v>0</v>
      </c>
      <c r="I609" s="16"/>
      <c r="J609" s="16"/>
    </row>
    <row r="610" spans="1:10" ht="16" hidden="1" x14ac:dyDescent="0.2">
      <c r="A610" s="16"/>
      <c r="B610" s="16"/>
      <c r="C610" s="16"/>
      <c r="D610" s="29"/>
      <c r="E610" s="29"/>
      <c r="F610" s="29"/>
      <c r="G610" s="29"/>
      <c r="H610" s="29"/>
      <c r="I610" s="16"/>
      <c r="J610" s="16"/>
    </row>
    <row r="611" spans="1:10" ht="16" hidden="1" x14ac:dyDescent="0.2">
      <c r="A611" s="16"/>
      <c r="B611" s="27" t="str">
        <f>+F108</f>
        <v xml:space="preserve"> </v>
      </c>
      <c r="C611" s="23" t="s">
        <v>190</v>
      </c>
      <c r="D611" s="40">
        <f>Instrucciones!E400</f>
        <v>0</v>
      </c>
      <c r="E611" s="40">
        <f>+D611*(1+$E$287)</f>
        <v>0</v>
      </c>
      <c r="F611" s="40">
        <f>+E611*(1+$F$287)</f>
        <v>0</v>
      </c>
      <c r="G611" s="40">
        <f>+F611*(1+$G$287)</f>
        <v>0</v>
      </c>
      <c r="H611" s="40">
        <f>+G611*(1+$H$287)</f>
        <v>0</v>
      </c>
      <c r="I611" s="16"/>
      <c r="J611" s="16"/>
    </row>
    <row r="612" spans="1:10" ht="16" hidden="1" x14ac:dyDescent="0.2">
      <c r="A612" s="16"/>
      <c r="B612" s="16"/>
      <c r="C612" s="23" t="s">
        <v>191</v>
      </c>
      <c r="D612" s="40" t="b">
        <f>IF(D611&gt;0,Instrucciones!G400)</f>
        <v>0</v>
      </c>
      <c r="E612" s="40">
        <f>+D612*(1+$E$289)</f>
        <v>0</v>
      </c>
      <c r="F612" s="40">
        <f>+E612*(1+$F$289)</f>
        <v>0</v>
      </c>
      <c r="G612" s="40">
        <f>+F612*(1+$G$289)</f>
        <v>0</v>
      </c>
      <c r="H612" s="40">
        <f>+G612*(1+$H$289)</f>
        <v>0</v>
      </c>
      <c r="I612" s="16"/>
      <c r="J612" s="16"/>
    </row>
    <row r="613" spans="1:10" ht="16" hidden="1" x14ac:dyDescent="0.2">
      <c r="A613" s="16"/>
      <c r="B613" s="16"/>
      <c r="C613" s="16"/>
      <c r="D613" s="28">
        <f>+D612*D611</f>
        <v>0</v>
      </c>
      <c r="E613" s="28">
        <f>+E612*E611</f>
        <v>0</v>
      </c>
      <c r="F613" s="28">
        <f>+F612*F611</f>
        <v>0</v>
      </c>
      <c r="G613" s="28">
        <f>+G612*G611</f>
        <v>0</v>
      </c>
      <c r="H613" s="28">
        <f>+H612*H611</f>
        <v>0</v>
      </c>
      <c r="I613" s="16"/>
      <c r="J613" s="16"/>
    </row>
    <row r="614" spans="1:10" ht="16" hidden="1" x14ac:dyDescent="0.2">
      <c r="A614" s="16"/>
      <c r="B614" s="16"/>
      <c r="C614" s="16"/>
      <c r="D614" s="29"/>
      <c r="E614" s="29"/>
      <c r="F614" s="29"/>
      <c r="G614" s="29"/>
      <c r="H614" s="29"/>
      <c r="I614" s="16"/>
      <c r="J614" s="16"/>
    </row>
    <row r="615" spans="1:10" ht="16" hidden="1" x14ac:dyDescent="0.2">
      <c r="A615" s="16"/>
      <c r="B615" s="27" t="str">
        <f>+F109</f>
        <v xml:space="preserve"> </v>
      </c>
      <c r="C615" s="23" t="s">
        <v>190</v>
      </c>
      <c r="D615" s="40">
        <f>Instrucciones!E401</f>
        <v>0</v>
      </c>
      <c r="E615" s="40">
        <f>+D615*(1+$E$287)</f>
        <v>0</v>
      </c>
      <c r="F615" s="40">
        <f>+E615*(1+$F$287)</f>
        <v>0</v>
      </c>
      <c r="G615" s="40">
        <f>+F615*(1+$G$287)</f>
        <v>0</v>
      </c>
      <c r="H615" s="40">
        <f>+G615*(1+$H$287)</f>
        <v>0</v>
      </c>
      <c r="I615" s="16"/>
      <c r="J615" s="16"/>
    </row>
    <row r="616" spans="1:10" ht="16" hidden="1" x14ac:dyDescent="0.2">
      <c r="A616" s="16"/>
      <c r="B616" s="16"/>
      <c r="C616" s="23" t="s">
        <v>191</v>
      </c>
      <c r="D616" s="40" t="b">
        <f>IF(D615&gt;0,Instrucciones!G401)</f>
        <v>0</v>
      </c>
      <c r="E616" s="40">
        <f>+D616*(1+$E$289)</f>
        <v>0</v>
      </c>
      <c r="F616" s="40">
        <f>+E616*(1+$F$289)</f>
        <v>0</v>
      </c>
      <c r="G616" s="40">
        <f>+F616*(1+$G$289)</f>
        <v>0</v>
      </c>
      <c r="H616" s="40">
        <f>+G616*(1+$H$289)</f>
        <v>0</v>
      </c>
      <c r="I616" s="16"/>
      <c r="J616" s="16"/>
    </row>
    <row r="617" spans="1:10" ht="16" hidden="1" x14ac:dyDescent="0.2">
      <c r="A617" s="16"/>
      <c r="B617" s="16"/>
      <c r="C617" s="16"/>
      <c r="D617" s="28">
        <f>+D616*D615</f>
        <v>0</v>
      </c>
      <c r="E617" s="28">
        <f>+E616*E615</f>
        <v>0</v>
      </c>
      <c r="F617" s="28">
        <f>+F616*F615</f>
        <v>0</v>
      </c>
      <c r="G617" s="28">
        <f>+G616*G615</f>
        <v>0</v>
      </c>
      <c r="H617" s="28">
        <f>+H616*H615</f>
        <v>0</v>
      </c>
      <c r="I617" s="16"/>
      <c r="J617" s="16"/>
    </row>
    <row r="618" spans="1:10" ht="16" hidden="1" x14ac:dyDescent="0.2">
      <c r="A618" s="16"/>
      <c r="B618" s="16"/>
      <c r="C618" s="16"/>
      <c r="D618" s="29"/>
      <c r="E618" s="29"/>
      <c r="F618" s="29"/>
      <c r="G618" s="29"/>
      <c r="H618" s="29"/>
      <c r="I618" s="16"/>
      <c r="J618" s="16"/>
    </row>
    <row r="619" spans="1:10" ht="16" hidden="1" x14ac:dyDescent="0.2">
      <c r="A619" s="16"/>
      <c r="B619" s="27" t="str">
        <f>+F110</f>
        <v xml:space="preserve"> </v>
      </c>
      <c r="C619" s="23" t="s">
        <v>190</v>
      </c>
      <c r="D619" s="40">
        <f>Instrucciones!E402</f>
        <v>0</v>
      </c>
      <c r="E619" s="40">
        <f>+D619*(1+$E$287)</f>
        <v>0</v>
      </c>
      <c r="F619" s="40">
        <f>+E619*(1+$F$287)</f>
        <v>0</v>
      </c>
      <c r="G619" s="40">
        <f>+F619*(1+$G$287)</f>
        <v>0</v>
      </c>
      <c r="H619" s="40">
        <f>+G619*(1+$H$287)</f>
        <v>0</v>
      </c>
      <c r="I619" s="16"/>
      <c r="J619" s="16"/>
    </row>
    <row r="620" spans="1:10" ht="16" hidden="1" x14ac:dyDescent="0.2">
      <c r="A620" s="16"/>
      <c r="B620" s="16"/>
      <c r="C620" s="23" t="s">
        <v>191</v>
      </c>
      <c r="D620" s="40" t="b">
        <f>IF(D619&gt;0,Instrucciones!G402)</f>
        <v>0</v>
      </c>
      <c r="E620" s="40">
        <f>+D620*(1+$E$289)</f>
        <v>0</v>
      </c>
      <c r="F620" s="40">
        <f>+E620*(1+$F$289)</f>
        <v>0</v>
      </c>
      <c r="G620" s="40">
        <f>+F620*(1+$G$289)</f>
        <v>0</v>
      </c>
      <c r="H620" s="40">
        <f>+G620*(1+$H$289)</f>
        <v>0</v>
      </c>
      <c r="I620" s="16"/>
      <c r="J620" s="16"/>
    </row>
    <row r="621" spans="1:10" ht="16" hidden="1" x14ac:dyDescent="0.2">
      <c r="A621" s="16"/>
      <c r="B621" s="16"/>
      <c r="C621" s="16"/>
      <c r="D621" s="28">
        <f>+D620*D619</f>
        <v>0</v>
      </c>
      <c r="E621" s="28">
        <f>+E620*E619</f>
        <v>0</v>
      </c>
      <c r="F621" s="28">
        <f>+F620*F619</f>
        <v>0</v>
      </c>
      <c r="G621" s="28">
        <f>+G620*G619</f>
        <v>0</v>
      </c>
      <c r="H621" s="28">
        <f>+H620*H619</f>
        <v>0</v>
      </c>
      <c r="I621" s="16"/>
      <c r="J621" s="16"/>
    </row>
    <row r="622" spans="1:10" ht="16" hidden="1" x14ac:dyDescent="0.2">
      <c r="A622" s="16"/>
      <c r="B622" s="16"/>
      <c r="C622" s="16"/>
      <c r="D622" s="29"/>
      <c r="E622" s="29"/>
      <c r="F622" s="29"/>
      <c r="G622" s="29"/>
      <c r="H622" s="29"/>
      <c r="I622" s="16"/>
      <c r="J622" s="16"/>
    </row>
    <row r="623" spans="1:10" ht="16" hidden="1" x14ac:dyDescent="0.2">
      <c r="A623" s="16"/>
      <c r="B623" s="27" t="str">
        <f>+F111</f>
        <v xml:space="preserve"> </v>
      </c>
      <c r="C623" s="23" t="s">
        <v>190</v>
      </c>
      <c r="D623" s="40">
        <f>Instrucciones!E403</f>
        <v>0</v>
      </c>
      <c r="E623" s="40">
        <f>+D623*(1+$E$287)</f>
        <v>0</v>
      </c>
      <c r="F623" s="40">
        <f>+E623*(1+$F$287)</f>
        <v>0</v>
      </c>
      <c r="G623" s="40">
        <f>+F623*(1+$G$287)</f>
        <v>0</v>
      </c>
      <c r="H623" s="40">
        <f>+G623*(1+$H$287)</f>
        <v>0</v>
      </c>
      <c r="I623" s="16"/>
      <c r="J623" s="16"/>
    </row>
    <row r="624" spans="1:10" ht="16" hidden="1" x14ac:dyDescent="0.2">
      <c r="A624" s="16"/>
      <c r="B624" s="16"/>
      <c r="C624" s="23" t="s">
        <v>191</v>
      </c>
      <c r="D624" s="40" t="b">
        <f>IF(D623&gt;0,Instrucciones!G403)</f>
        <v>0</v>
      </c>
      <c r="E624" s="40">
        <f>+D624*(1+$E$289)</f>
        <v>0</v>
      </c>
      <c r="F624" s="40">
        <f>+E624*(1+$F$289)</f>
        <v>0</v>
      </c>
      <c r="G624" s="40">
        <f>+F624*(1+$G$289)</f>
        <v>0</v>
      </c>
      <c r="H624" s="40">
        <f>+G624*(1+$H$289)</f>
        <v>0</v>
      </c>
      <c r="I624" s="16"/>
      <c r="J624" s="16"/>
    </row>
    <row r="625" spans="1:10" ht="16" hidden="1" x14ac:dyDescent="0.2">
      <c r="A625" s="16"/>
      <c r="B625" s="16"/>
      <c r="C625" s="16"/>
      <c r="D625" s="28">
        <f>+D624*D623</f>
        <v>0</v>
      </c>
      <c r="E625" s="28">
        <f>+E624*E623</f>
        <v>0</v>
      </c>
      <c r="F625" s="28">
        <f>+F624*F623</f>
        <v>0</v>
      </c>
      <c r="G625" s="28">
        <f>+G624*G623</f>
        <v>0</v>
      </c>
      <c r="H625" s="28">
        <f>+H624*H623</f>
        <v>0</v>
      </c>
      <c r="I625" s="16"/>
      <c r="J625" s="16"/>
    </row>
    <row r="626" spans="1:10" ht="16" hidden="1" x14ac:dyDescent="0.2">
      <c r="A626" s="16"/>
      <c r="B626" s="16"/>
      <c r="C626" s="16"/>
      <c r="D626" s="29"/>
      <c r="E626" s="29"/>
      <c r="F626" s="29"/>
      <c r="G626" s="29"/>
      <c r="H626" s="29"/>
      <c r="I626" s="16"/>
      <c r="J626" s="16"/>
    </row>
    <row r="627" spans="1:10" ht="16" hidden="1" x14ac:dyDescent="0.2">
      <c r="A627" s="16"/>
      <c r="B627" s="27" t="str">
        <f>+F112</f>
        <v xml:space="preserve"> </v>
      </c>
      <c r="C627" s="23" t="s">
        <v>190</v>
      </c>
      <c r="D627" s="40">
        <f>Instrucciones!E404</f>
        <v>0</v>
      </c>
      <c r="E627" s="40">
        <f>+D627*(1+$E$287)</f>
        <v>0</v>
      </c>
      <c r="F627" s="40">
        <f>+E627*(1+$F$287)</f>
        <v>0</v>
      </c>
      <c r="G627" s="40">
        <f>+F627*(1+$G$287)</f>
        <v>0</v>
      </c>
      <c r="H627" s="40">
        <f>+G627*(1+$H$287)</f>
        <v>0</v>
      </c>
      <c r="I627" s="16"/>
      <c r="J627" s="16"/>
    </row>
    <row r="628" spans="1:10" ht="16" hidden="1" x14ac:dyDescent="0.2">
      <c r="A628" s="16"/>
      <c r="B628" s="16"/>
      <c r="C628" s="23" t="s">
        <v>191</v>
      </c>
      <c r="D628" s="40" t="b">
        <f>IF(D627&gt;0,Instrucciones!G404)</f>
        <v>0</v>
      </c>
      <c r="E628" s="40">
        <f>+D628*(1+$E$289)</f>
        <v>0</v>
      </c>
      <c r="F628" s="40">
        <f>+E628*(1+$F$289)</f>
        <v>0</v>
      </c>
      <c r="G628" s="40">
        <f>+F628*(1+$G$289)</f>
        <v>0</v>
      </c>
      <c r="H628" s="40">
        <f>+G628*(1+$H$289)</f>
        <v>0</v>
      </c>
      <c r="I628" s="16"/>
      <c r="J628" s="16"/>
    </row>
    <row r="629" spans="1:10" ht="16" hidden="1" x14ac:dyDescent="0.2">
      <c r="A629" s="16"/>
      <c r="B629" s="16"/>
      <c r="C629" s="16"/>
      <c r="D629" s="28">
        <f>+D628*D627</f>
        <v>0</v>
      </c>
      <c r="E629" s="28">
        <f>+E628*E627</f>
        <v>0</v>
      </c>
      <c r="F629" s="28">
        <f>+F628*F627</f>
        <v>0</v>
      </c>
      <c r="G629" s="28">
        <f>+G628*G627</f>
        <v>0</v>
      </c>
      <c r="H629" s="28">
        <f>+H628*H627</f>
        <v>0</v>
      </c>
      <c r="I629" s="16"/>
      <c r="J629" s="16"/>
    </row>
    <row r="630" spans="1:10" ht="16" hidden="1" x14ac:dyDescent="0.2">
      <c r="A630" s="16"/>
      <c r="B630" s="16"/>
      <c r="C630" s="16"/>
      <c r="D630" s="29"/>
      <c r="E630" s="29"/>
      <c r="F630" s="29"/>
      <c r="G630" s="29"/>
      <c r="H630" s="29"/>
      <c r="I630" s="16"/>
      <c r="J630" s="16"/>
    </row>
    <row r="631" spans="1:10" ht="16" hidden="1" x14ac:dyDescent="0.2">
      <c r="A631" s="16"/>
      <c r="B631" s="27" t="str">
        <f>+F113</f>
        <v xml:space="preserve"> </v>
      </c>
      <c r="C631" s="23" t="s">
        <v>190</v>
      </c>
      <c r="D631" s="40">
        <f>Instrucciones!E405</f>
        <v>0</v>
      </c>
      <c r="E631" s="40">
        <f>+D631*(1+$E$287)</f>
        <v>0</v>
      </c>
      <c r="F631" s="40">
        <f>+E631*(1+$F$287)</f>
        <v>0</v>
      </c>
      <c r="G631" s="40">
        <f>+F631*(1+$G$287)</f>
        <v>0</v>
      </c>
      <c r="H631" s="40">
        <f>+G631*(1+$H$287)</f>
        <v>0</v>
      </c>
      <c r="I631" s="16"/>
      <c r="J631" s="16"/>
    </row>
    <row r="632" spans="1:10" ht="16" hidden="1" x14ac:dyDescent="0.2">
      <c r="A632" s="16"/>
      <c r="B632" s="16"/>
      <c r="C632" s="23" t="s">
        <v>191</v>
      </c>
      <c r="D632" s="40" t="b">
        <f>IF(D631&gt;0,Instrucciones!G405)</f>
        <v>0</v>
      </c>
      <c r="E632" s="40">
        <f>+D632*(1+$E$289)</f>
        <v>0</v>
      </c>
      <c r="F632" s="40">
        <f>+E632*(1+$F$289)</f>
        <v>0</v>
      </c>
      <c r="G632" s="40">
        <f>+F632*(1+$G$289)</f>
        <v>0</v>
      </c>
      <c r="H632" s="40">
        <f>+G632*(1+$H$289)</f>
        <v>0</v>
      </c>
      <c r="I632" s="16"/>
      <c r="J632" s="16"/>
    </row>
    <row r="633" spans="1:10" ht="16" hidden="1" x14ac:dyDescent="0.2">
      <c r="A633" s="16"/>
      <c r="B633" s="16"/>
      <c r="C633" s="16"/>
      <c r="D633" s="28">
        <f>+D632*D631</f>
        <v>0</v>
      </c>
      <c r="E633" s="28">
        <f>+E632*E631</f>
        <v>0</v>
      </c>
      <c r="F633" s="28">
        <f>+F632*F631</f>
        <v>0</v>
      </c>
      <c r="G633" s="28">
        <f>+G632*G631</f>
        <v>0</v>
      </c>
      <c r="H633" s="28">
        <f>+H632*H631</f>
        <v>0</v>
      </c>
      <c r="I633" s="16"/>
      <c r="J633" s="16"/>
    </row>
    <row r="634" spans="1:10" ht="16" hidden="1" x14ac:dyDescent="0.2">
      <c r="A634" s="16"/>
      <c r="B634" s="16"/>
      <c r="C634" s="16"/>
      <c r="D634" s="29"/>
      <c r="E634" s="29"/>
      <c r="F634" s="29"/>
      <c r="G634" s="29"/>
      <c r="H634" s="29"/>
      <c r="I634" s="16"/>
      <c r="J634" s="16"/>
    </row>
    <row r="635" spans="1:10" ht="16" hidden="1" x14ac:dyDescent="0.2">
      <c r="A635" s="16"/>
      <c r="B635" s="27" t="str">
        <f>+F114</f>
        <v xml:space="preserve"> </v>
      </c>
      <c r="C635" s="23" t="s">
        <v>190</v>
      </c>
      <c r="D635" s="40">
        <f>Instrucciones!E406</f>
        <v>0</v>
      </c>
      <c r="E635" s="40">
        <f>+D635*(1+$E$287)</f>
        <v>0</v>
      </c>
      <c r="F635" s="40">
        <f>+E635*(1+$F$287)</f>
        <v>0</v>
      </c>
      <c r="G635" s="40">
        <f>+F635*(1+$G$287)</f>
        <v>0</v>
      </c>
      <c r="H635" s="40">
        <f>+G635*(1+$H$287)</f>
        <v>0</v>
      </c>
      <c r="I635" s="16"/>
      <c r="J635" s="16"/>
    </row>
    <row r="636" spans="1:10" ht="16" hidden="1" x14ac:dyDescent="0.2">
      <c r="A636" s="16"/>
      <c r="B636" s="16"/>
      <c r="C636" s="23" t="s">
        <v>191</v>
      </c>
      <c r="D636" s="40" t="b">
        <f>IF(D635&gt;0,Instrucciones!G406)</f>
        <v>0</v>
      </c>
      <c r="E636" s="40">
        <f>+D636*(1+$E$289)</f>
        <v>0</v>
      </c>
      <c r="F636" s="40">
        <f>+E636*(1+$F$289)</f>
        <v>0</v>
      </c>
      <c r="G636" s="40">
        <f>+F636*(1+$G$289)</f>
        <v>0</v>
      </c>
      <c r="H636" s="40">
        <f>+G636*(1+$H$289)</f>
        <v>0</v>
      </c>
      <c r="I636" s="16"/>
      <c r="J636" s="16"/>
    </row>
    <row r="637" spans="1:10" ht="16" hidden="1" x14ac:dyDescent="0.2">
      <c r="A637" s="16"/>
      <c r="B637" s="16"/>
      <c r="C637" s="16"/>
      <c r="D637" s="28">
        <f>+D636*D635</f>
        <v>0</v>
      </c>
      <c r="E637" s="28">
        <f>+E636*E635</f>
        <v>0</v>
      </c>
      <c r="F637" s="28">
        <f>+F636*F635</f>
        <v>0</v>
      </c>
      <c r="G637" s="28">
        <f>+G636*G635</f>
        <v>0</v>
      </c>
      <c r="H637" s="28">
        <f>+H636*H635</f>
        <v>0</v>
      </c>
      <c r="I637" s="16"/>
      <c r="J637" s="16"/>
    </row>
    <row r="638" spans="1:10" ht="16" hidden="1" x14ac:dyDescent="0.2">
      <c r="A638" s="16"/>
      <c r="B638" s="16"/>
      <c r="C638" s="16"/>
      <c r="D638" s="29"/>
      <c r="E638" s="29"/>
      <c r="F638" s="29"/>
      <c r="G638" s="29"/>
      <c r="H638" s="29"/>
      <c r="I638" s="16"/>
      <c r="J638" s="16"/>
    </row>
    <row r="639" spans="1:10" ht="16" hidden="1" x14ac:dyDescent="0.2">
      <c r="A639" s="16"/>
      <c r="B639" s="27" t="str">
        <f>+F115</f>
        <v xml:space="preserve"> </v>
      </c>
      <c r="C639" s="23" t="s">
        <v>190</v>
      </c>
      <c r="D639" s="40">
        <f>Instrucciones!E407</f>
        <v>0</v>
      </c>
      <c r="E639" s="40">
        <f>+D639*(1+$E$287)</f>
        <v>0</v>
      </c>
      <c r="F639" s="40">
        <f>+E639*(1+$F$287)</f>
        <v>0</v>
      </c>
      <c r="G639" s="40">
        <f>+F639*(1+$G$287)</f>
        <v>0</v>
      </c>
      <c r="H639" s="40">
        <f>+G639*(1+$H$287)</f>
        <v>0</v>
      </c>
      <c r="I639" s="16"/>
      <c r="J639" s="16"/>
    </row>
    <row r="640" spans="1:10" ht="16" hidden="1" x14ac:dyDescent="0.2">
      <c r="A640" s="16"/>
      <c r="B640" s="16"/>
      <c r="C640" s="23" t="s">
        <v>191</v>
      </c>
      <c r="D640" s="40" t="b">
        <f>IF(D639&gt;0,Instrucciones!G407)</f>
        <v>0</v>
      </c>
      <c r="E640" s="40">
        <f>+D640*(1+$E$289)</f>
        <v>0</v>
      </c>
      <c r="F640" s="40">
        <f>+E640*(1+$F$289)</f>
        <v>0</v>
      </c>
      <c r="G640" s="40">
        <f>+F640*(1+$G$289)</f>
        <v>0</v>
      </c>
      <c r="H640" s="40">
        <f>+G640*(1+$H$289)</f>
        <v>0</v>
      </c>
      <c r="I640" s="16"/>
      <c r="J640" s="16"/>
    </row>
    <row r="641" spans="1:10" ht="16" hidden="1" x14ac:dyDescent="0.2">
      <c r="A641" s="16"/>
      <c r="B641" s="16"/>
      <c r="C641" s="16"/>
      <c r="D641" s="28">
        <f>+D640*D639</f>
        <v>0</v>
      </c>
      <c r="E641" s="28">
        <f>+E640*E639</f>
        <v>0</v>
      </c>
      <c r="F641" s="28">
        <f>+F640*F639</f>
        <v>0</v>
      </c>
      <c r="G641" s="28">
        <f>+G640*G639</f>
        <v>0</v>
      </c>
      <c r="H641" s="28">
        <f>+H640*H639</f>
        <v>0</v>
      </c>
      <c r="I641" s="16"/>
      <c r="J641" s="16"/>
    </row>
    <row r="642" spans="1:10" ht="16" hidden="1" x14ac:dyDescent="0.2">
      <c r="A642" s="16"/>
      <c r="B642" s="16"/>
      <c r="C642" s="16"/>
      <c r="D642" s="29"/>
      <c r="E642" s="29"/>
      <c r="F642" s="29"/>
      <c r="G642" s="29"/>
      <c r="H642" s="29"/>
      <c r="I642" s="16"/>
      <c r="J642" s="16"/>
    </row>
    <row r="643" spans="1:10" ht="16" hidden="1" x14ac:dyDescent="0.2">
      <c r="A643" s="16"/>
      <c r="B643" s="27" t="str">
        <f>+F116</f>
        <v xml:space="preserve"> </v>
      </c>
      <c r="C643" s="23" t="s">
        <v>190</v>
      </c>
      <c r="D643" s="40">
        <f>Instrucciones!E408</f>
        <v>0</v>
      </c>
      <c r="E643" s="40">
        <f>+D643*(1+$E$287)</f>
        <v>0</v>
      </c>
      <c r="F643" s="40">
        <f>+E643*(1+$F$287)</f>
        <v>0</v>
      </c>
      <c r="G643" s="40">
        <f>+F643*(1+$G$287)</f>
        <v>0</v>
      </c>
      <c r="H643" s="40">
        <f>+G643*(1+$H$287)</f>
        <v>0</v>
      </c>
      <c r="I643" s="16"/>
      <c r="J643" s="16"/>
    </row>
    <row r="644" spans="1:10" ht="16" hidden="1" x14ac:dyDescent="0.2">
      <c r="A644" s="16"/>
      <c r="B644" s="16"/>
      <c r="C644" s="23" t="s">
        <v>191</v>
      </c>
      <c r="D644" s="40" t="b">
        <f>IF(D643&gt;0,Instrucciones!G408)</f>
        <v>0</v>
      </c>
      <c r="E644" s="40">
        <f>+D644*(1+$E$289)</f>
        <v>0</v>
      </c>
      <c r="F644" s="40">
        <f>+E644*(1+$F$289)</f>
        <v>0</v>
      </c>
      <c r="G644" s="40">
        <f>+F644*(1+$G$289)</f>
        <v>0</v>
      </c>
      <c r="H644" s="40">
        <f>+G644*(1+$H$289)</f>
        <v>0</v>
      </c>
      <c r="I644" s="16"/>
      <c r="J644" s="16"/>
    </row>
    <row r="645" spans="1:10" ht="16" hidden="1" x14ac:dyDescent="0.2">
      <c r="A645" s="16"/>
      <c r="B645" s="16"/>
      <c r="C645" s="16"/>
      <c r="D645" s="28">
        <f>+D644*D643</f>
        <v>0</v>
      </c>
      <c r="E645" s="28">
        <f>+E644*E643</f>
        <v>0</v>
      </c>
      <c r="F645" s="28">
        <f>+F644*F643</f>
        <v>0</v>
      </c>
      <c r="G645" s="28">
        <f>+G644*G643</f>
        <v>0</v>
      </c>
      <c r="H645" s="28">
        <f>+H644*H643</f>
        <v>0</v>
      </c>
      <c r="I645" s="16"/>
      <c r="J645" s="16"/>
    </row>
    <row r="646" spans="1:10" ht="16" hidden="1" x14ac:dyDescent="0.2">
      <c r="A646" s="16"/>
      <c r="B646" s="16"/>
      <c r="C646" s="16"/>
      <c r="D646" s="29"/>
      <c r="E646" s="29"/>
      <c r="F646" s="29"/>
      <c r="G646" s="29"/>
      <c r="H646" s="29"/>
      <c r="I646" s="16"/>
      <c r="J646" s="16"/>
    </row>
    <row r="647" spans="1:10" ht="16" hidden="1" x14ac:dyDescent="0.2">
      <c r="A647" s="16"/>
      <c r="B647" s="27" t="str">
        <f>+F117</f>
        <v xml:space="preserve"> </v>
      </c>
      <c r="C647" s="23" t="s">
        <v>190</v>
      </c>
      <c r="D647" s="40">
        <f>Instrucciones!E409</f>
        <v>0</v>
      </c>
      <c r="E647" s="40">
        <f>+D647*(1+$E$287)</f>
        <v>0</v>
      </c>
      <c r="F647" s="40">
        <f>+E647*(1+$F$287)</f>
        <v>0</v>
      </c>
      <c r="G647" s="40">
        <f>+F647*(1+$G$287)</f>
        <v>0</v>
      </c>
      <c r="H647" s="40">
        <f>+G647*(1+$H$287)</f>
        <v>0</v>
      </c>
      <c r="I647" s="16"/>
      <c r="J647" s="16"/>
    </row>
    <row r="648" spans="1:10" ht="16" hidden="1" x14ac:dyDescent="0.2">
      <c r="A648" s="16"/>
      <c r="B648" s="16"/>
      <c r="C648" s="23" t="s">
        <v>191</v>
      </c>
      <c r="D648" s="40" t="b">
        <f>IF(D647&gt;0,Instrucciones!G409)</f>
        <v>0</v>
      </c>
      <c r="E648" s="40">
        <f>+D648*(1+$E$289)</f>
        <v>0</v>
      </c>
      <c r="F648" s="40">
        <f>+E648*(1+$F$289)</f>
        <v>0</v>
      </c>
      <c r="G648" s="40">
        <f>+F648*(1+$G$289)</f>
        <v>0</v>
      </c>
      <c r="H648" s="40">
        <f>+G648*(1+$H$289)</f>
        <v>0</v>
      </c>
      <c r="I648" s="16"/>
      <c r="J648" s="16"/>
    </row>
    <row r="649" spans="1:10" ht="16" hidden="1" x14ac:dyDescent="0.2">
      <c r="A649" s="16"/>
      <c r="B649" s="16"/>
      <c r="C649" s="16"/>
      <c r="D649" s="28">
        <f>+D648*D647</f>
        <v>0</v>
      </c>
      <c r="E649" s="28">
        <f>+E648*E647</f>
        <v>0</v>
      </c>
      <c r="F649" s="28">
        <f>+F648*F647</f>
        <v>0</v>
      </c>
      <c r="G649" s="28">
        <f>+G648*G647</f>
        <v>0</v>
      </c>
      <c r="H649" s="28">
        <f>+H648*H647</f>
        <v>0</v>
      </c>
      <c r="I649" s="16"/>
      <c r="J649" s="16"/>
    </row>
    <row r="650" spans="1:10" ht="16" hidden="1" x14ac:dyDescent="0.2">
      <c r="A650" s="16"/>
      <c r="B650" s="16"/>
      <c r="C650" s="16"/>
      <c r="D650" s="29"/>
      <c r="E650" s="29"/>
      <c r="F650" s="29"/>
      <c r="G650" s="29"/>
      <c r="H650" s="29"/>
      <c r="I650" s="16"/>
      <c r="J650" s="16"/>
    </row>
    <row r="651" spans="1:10" ht="16" hidden="1" x14ac:dyDescent="0.2">
      <c r="A651" s="16"/>
      <c r="B651" s="27" t="str">
        <f>+F118</f>
        <v xml:space="preserve"> </v>
      </c>
      <c r="C651" s="23" t="s">
        <v>190</v>
      </c>
      <c r="D651" s="40">
        <f>Instrucciones!E410</f>
        <v>0</v>
      </c>
      <c r="E651" s="40">
        <f>+D651*(1+$E$287)</f>
        <v>0</v>
      </c>
      <c r="F651" s="40">
        <f>+E651*(1+$F$287)</f>
        <v>0</v>
      </c>
      <c r="G651" s="40">
        <f>+F651*(1+$G$287)</f>
        <v>0</v>
      </c>
      <c r="H651" s="40">
        <f>+G651*(1+$H$287)</f>
        <v>0</v>
      </c>
      <c r="I651" s="16"/>
      <c r="J651" s="16"/>
    </row>
    <row r="652" spans="1:10" ht="16" hidden="1" x14ac:dyDescent="0.2">
      <c r="A652" s="16"/>
      <c r="B652" s="16"/>
      <c r="C652" s="23" t="s">
        <v>191</v>
      </c>
      <c r="D652" s="40" t="b">
        <f>IF(D651&gt;0,Instrucciones!G410)</f>
        <v>0</v>
      </c>
      <c r="E652" s="40">
        <f>+D652*(1+$E$289)</f>
        <v>0</v>
      </c>
      <c r="F652" s="40">
        <f>+E652*(1+$F$289)</f>
        <v>0</v>
      </c>
      <c r="G652" s="40">
        <f>+F652*(1+$G$289)</f>
        <v>0</v>
      </c>
      <c r="H652" s="40">
        <f>+G652*(1+$H$289)</f>
        <v>0</v>
      </c>
      <c r="I652" s="16"/>
      <c r="J652" s="16"/>
    </row>
    <row r="653" spans="1:10" ht="16" hidden="1" x14ac:dyDescent="0.2">
      <c r="A653" s="16"/>
      <c r="B653" s="16"/>
      <c r="C653" s="16"/>
      <c r="D653" s="28">
        <f>+D652*D651</f>
        <v>0</v>
      </c>
      <c r="E653" s="28">
        <f>+E652*E651</f>
        <v>0</v>
      </c>
      <c r="F653" s="28">
        <f>+F652*F651</f>
        <v>0</v>
      </c>
      <c r="G653" s="28">
        <f>+G652*G651</f>
        <v>0</v>
      </c>
      <c r="H653" s="28">
        <f>+H652*H651</f>
        <v>0</v>
      </c>
      <c r="I653" s="16"/>
      <c r="J653" s="16"/>
    </row>
    <row r="654" spans="1:10" ht="16" hidden="1" x14ac:dyDescent="0.2">
      <c r="A654" s="16"/>
      <c r="B654" s="16"/>
      <c r="C654" s="16"/>
      <c r="D654" s="29"/>
      <c r="E654" s="29"/>
      <c r="F654" s="29"/>
      <c r="G654" s="29"/>
      <c r="H654" s="29"/>
      <c r="I654" s="16"/>
      <c r="J654" s="16"/>
    </row>
    <row r="655" spans="1:10" ht="16" hidden="1" x14ac:dyDescent="0.2">
      <c r="A655" s="16"/>
      <c r="B655" s="27" t="str">
        <f>+F119</f>
        <v xml:space="preserve"> </v>
      </c>
      <c r="C655" s="23" t="s">
        <v>190</v>
      </c>
      <c r="D655" s="40">
        <f>Instrucciones!E411</f>
        <v>0</v>
      </c>
      <c r="E655" s="40">
        <f>+D655*(1+$E$287)</f>
        <v>0</v>
      </c>
      <c r="F655" s="40">
        <f>+E655*(1+$F$287)</f>
        <v>0</v>
      </c>
      <c r="G655" s="40">
        <f>+F655*(1+$G$287)</f>
        <v>0</v>
      </c>
      <c r="H655" s="40">
        <f>+G655*(1+$H$287)</f>
        <v>0</v>
      </c>
      <c r="I655" s="16"/>
      <c r="J655" s="16"/>
    </row>
    <row r="656" spans="1:10" ht="16" hidden="1" x14ac:dyDescent="0.2">
      <c r="A656" s="16"/>
      <c r="B656" s="16"/>
      <c r="C656" s="23" t="s">
        <v>191</v>
      </c>
      <c r="D656" s="40" t="b">
        <f>IF(D655&gt;0,Instrucciones!G411)</f>
        <v>0</v>
      </c>
      <c r="E656" s="40">
        <f>+D656*(1+$E$289)</f>
        <v>0</v>
      </c>
      <c r="F656" s="40">
        <f>+E656*(1+$F$289)</f>
        <v>0</v>
      </c>
      <c r="G656" s="40">
        <f>+F656*(1+$G$289)</f>
        <v>0</v>
      </c>
      <c r="H656" s="40">
        <f>+G656*(1+$H$289)</f>
        <v>0</v>
      </c>
      <c r="I656" s="16"/>
      <c r="J656" s="16"/>
    </row>
    <row r="657" spans="1:10" ht="16" hidden="1" x14ac:dyDescent="0.2">
      <c r="A657" s="16"/>
      <c r="B657" s="16"/>
      <c r="C657" s="16"/>
      <c r="D657" s="28">
        <f>+D656*D655</f>
        <v>0</v>
      </c>
      <c r="E657" s="28">
        <f>+E656*E655</f>
        <v>0</v>
      </c>
      <c r="F657" s="28">
        <f>+F656*F655</f>
        <v>0</v>
      </c>
      <c r="G657" s="28">
        <f>+G656*G655</f>
        <v>0</v>
      </c>
      <c r="H657" s="28">
        <f>+H656*H655</f>
        <v>0</v>
      </c>
      <c r="I657" s="16"/>
      <c r="J657" s="16"/>
    </row>
    <row r="658" spans="1:10" ht="16" hidden="1" x14ac:dyDescent="0.2">
      <c r="A658" s="16"/>
      <c r="B658" s="16"/>
      <c r="C658" s="16"/>
      <c r="D658" s="29"/>
      <c r="E658" s="29"/>
      <c r="F658" s="29"/>
      <c r="G658" s="29"/>
      <c r="H658" s="29"/>
      <c r="I658" s="16"/>
      <c r="J658" s="16"/>
    </row>
    <row r="659" spans="1:10" ht="16" hidden="1" x14ac:dyDescent="0.2">
      <c r="A659" s="16"/>
      <c r="B659" s="27" t="str">
        <f>+F120</f>
        <v xml:space="preserve"> </v>
      </c>
      <c r="C659" s="23" t="s">
        <v>190</v>
      </c>
      <c r="D659" s="40">
        <f>Instrucciones!E412</f>
        <v>0</v>
      </c>
      <c r="E659" s="40">
        <f>+D659*(1+$E$287)</f>
        <v>0</v>
      </c>
      <c r="F659" s="40">
        <f>+E659*(1+$F$287)</f>
        <v>0</v>
      </c>
      <c r="G659" s="40">
        <f>+F659*(1+$G$287)</f>
        <v>0</v>
      </c>
      <c r="H659" s="40">
        <f>+G659*(1+$H$287)</f>
        <v>0</v>
      </c>
      <c r="I659" s="16"/>
      <c r="J659" s="16"/>
    </row>
    <row r="660" spans="1:10" ht="16" hidden="1" x14ac:dyDescent="0.2">
      <c r="A660" s="16"/>
      <c r="B660" s="16"/>
      <c r="C660" s="23" t="s">
        <v>191</v>
      </c>
      <c r="D660" s="40" t="b">
        <f>IF(D659&gt;0,Instrucciones!G412)</f>
        <v>0</v>
      </c>
      <c r="E660" s="40">
        <f>+D660*(1+$E$289)</f>
        <v>0</v>
      </c>
      <c r="F660" s="40">
        <f>+E660*(1+$F$289)</f>
        <v>0</v>
      </c>
      <c r="G660" s="40">
        <f>+F660*(1+$G$289)</f>
        <v>0</v>
      </c>
      <c r="H660" s="40">
        <f>+G660*(1+$H$289)</f>
        <v>0</v>
      </c>
      <c r="I660" s="16"/>
      <c r="J660" s="16"/>
    </row>
    <row r="661" spans="1:10" ht="16" hidden="1" x14ac:dyDescent="0.2">
      <c r="A661" s="16"/>
      <c r="B661" s="16"/>
      <c r="C661" s="16"/>
      <c r="D661" s="28">
        <f>+D660*D659</f>
        <v>0</v>
      </c>
      <c r="E661" s="28">
        <f>+E660*E659</f>
        <v>0</v>
      </c>
      <c r="F661" s="28">
        <f>+F660*F659</f>
        <v>0</v>
      </c>
      <c r="G661" s="28">
        <f>+G660*G659</f>
        <v>0</v>
      </c>
      <c r="H661" s="28">
        <f>+H660*H659</f>
        <v>0</v>
      </c>
      <c r="I661" s="16"/>
      <c r="J661" s="16"/>
    </row>
    <row r="662" spans="1:10" ht="16" hidden="1" x14ac:dyDescent="0.2">
      <c r="A662" s="16"/>
      <c r="B662" s="16"/>
      <c r="C662" s="16"/>
      <c r="D662" s="29"/>
      <c r="E662" s="29"/>
      <c r="F662" s="29"/>
      <c r="G662" s="29"/>
      <c r="H662" s="29"/>
      <c r="I662" s="16"/>
      <c r="J662" s="16"/>
    </row>
    <row r="663" spans="1:10" ht="16" hidden="1" x14ac:dyDescent="0.2">
      <c r="A663" s="16"/>
      <c r="B663" s="27" t="str">
        <f>+F121</f>
        <v xml:space="preserve"> </v>
      </c>
      <c r="C663" s="23" t="s">
        <v>190</v>
      </c>
      <c r="D663" s="40">
        <f>Instrucciones!E413</f>
        <v>0</v>
      </c>
      <c r="E663" s="40">
        <f>+D663*(1+$E$287)</f>
        <v>0</v>
      </c>
      <c r="F663" s="40">
        <f>+E663*(1+$F$287)</f>
        <v>0</v>
      </c>
      <c r="G663" s="40">
        <f>+F663*(1+$G$287)</f>
        <v>0</v>
      </c>
      <c r="H663" s="40">
        <f>+G663*(1+$H$287)</f>
        <v>0</v>
      </c>
      <c r="I663" s="16"/>
      <c r="J663" s="16"/>
    </row>
    <row r="664" spans="1:10" ht="16" hidden="1" x14ac:dyDescent="0.2">
      <c r="A664" s="16"/>
      <c r="B664" s="16"/>
      <c r="C664" s="23" t="s">
        <v>191</v>
      </c>
      <c r="D664" s="40" t="b">
        <f>IF(D663&gt;0,Instrucciones!G413)</f>
        <v>0</v>
      </c>
      <c r="E664" s="40">
        <f>+D664*(1+$E$289)</f>
        <v>0</v>
      </c>
      <c r="F664" s="40">
        <f>+E664*(1+$F$289)</f>
        <v>0</v>
      </c>
      <c r="G664" s="40">
        <f>+F664*(1+$G$289)</f>
        <v>0</v>
      </c>
      <c r="H664" s="40">
        <f>+G664*(1+$H$289)</f>
        <v>0</v>
      </c>
      <c r="I664" s="16"/>
      <c r="J664" s="16"/>
    </row>
    <row r="665" spans="1:10" ht="16" hidden="1" x14ac:dyDescent="0.2">
      <c r="A665" s="16"/>
      <c r="B665" s="16"/>
      <c r="C665" s="16"/>
      <c r="D665" s="28">
        <f>+D664*D663</f>
        <v>0</v>
      </c>
      <c r="E665" s="28">
        <f>+E664*E663</f>
        <v>0</v>
      </c>
      <c r="F665" s="28">
        <f>+F664*F663</f>
        <v>0</v>
      </c>
      <c r="G665" s="28">
        <f>+G664*G663</f>
        <v>0</v>
      </c>
      <c r="H665" s="28">
        <f>+H664*H663</f>
        <v>0</v>
      </c>
      <c r="I665" s="16"/>
      <c r="J665" s="16"/>
    </row>
    <row r="666" spans="1:10" ht="16" hidden="1" x14ac:dyDescent="0.2">
      <c r="A666" s="16"/>
      <c r="B666" s="16"/>
      <c r="C666" s="16"/>
      <c r="D666" s="29"/>
      <c r="E666" s="29"/>
      <c r="F666" s="29"/>
      <c r="G666" s="29"/>
      <c r="H666" s="29"/>
      <c r="I666" s="16"/>
      <c r="J666" s="16"/>
    </row>
    <row r="667" spans="1:10" ht="16" hidden="1" x14ac:dyDescent="0.2">
      <c r="A667" s="16"/>
      <c r="B667" s="27" t="str">
        <f>+F122</f>
        <v xml:space="preserve"> </v>
      </c>
      <c r="C667" s="23" t="s">
        <v>190</v>
      </c>
      <c r="D667" s="40">
        <f>Instrucciones!E414</f>
        <v>0</v>
      </c>
      <c r="E667" s="40">
        <f>+D667*(1+$E$287)</f>
        <v>0</v>
      </c>
      <c r="F667" s="40">
        <f>+E667*(1+$F$287)</f>
        <v>0</v>
      </c>
      <c r="G667" s="40">
        <f>+F667*(1+$G$287)</f>
        <v>0</v>
      </c>
      <c r="H667" s="40">
        <f>+G667*(1+$H$287)</f>
        <v>0</v>
      </c>
      <c r="I667" s="16"/>
      <c r="J667" s="16"/>
    </row>
    <row r="668" spans="1:10" ht="16" hidden="1" x14ac:dyDescent="0.2">
      <c r="A668" s="16"/>
      <c r="B668" s="16"/>
      <c r="C668" s="23" t="s">
        <v>191</v>
      </c>
      <c r="D668" s="40" t="b">
        <f>IF(D667&gt;0,Instrucciones!G414)</f>
        <v>0</v>
      </c>
      <c r="E668" s="40">
        <f>+D668*(1+$E$289)</f>
        <v>0</v>
      </c>
      <c r="F668" s="40">
        <f>+E668*(1+$F$289)</f>
        <v>0</v>
      </c>
      <c r="G668" s="40">
        <f>+F668*(1+$G$289)</f>
        <v>0</v>
      </c>
      <c r="H668" s="40">
        <f>+G668*(1+$H$289)</f>
        <v>0</v>
      </c>
      <c r="I668" s="16"/>
      <c r="J668" s="16"/>
    </row>
    <row r="669" spans="1:10" ht="16" hidden="1" x14ac:dyDescent="0.2">
      <c r="A669" s="16"/>
      <c r="B669" s="16"/>
      <c r="C669" s="16"/>
      <c r="D669" s="28">
        <f>+D668*D667</f>
        <v>0</v>
      </c>
      <c r="E669" s="28">
        <f>+E668*E667</f>
        <v>0</v>
      </c>
      <c r="F669" s="28">
        <f>+F668*F667</f>
        <v>0</v>
      </c>
      <c r="G669" s="28">
        <f>+G668*G667</f>
        <v>0</v>
      </c>
      <c r="H669" s="28">
        <f>+H668*H667</f>
        <v>0</v>
      </c>
      <c r="I669" s="16"/>
      <c r="J669" s="16"/>
    </row>
    <row r="670" spans="1:10" ht="16" hidden="1" x14ac:dyDescent="0.2">
      <c r="A670" s="16"/>
      <c r="B670" s="16"/>
      <c r="C670" s="16"/>
      <c r="D670" s="29"/>
      <c r="E670" s="29"/>
      <c r="F670" s="29"/>
      <c r="G670" s="29"/>
      <c r="H670" s="29"/>
      <c r="I670" s="16"/>
      <c r="J670" s="16"/>
    </row>
    <row r="671" spans="1:10" ht="16" hidden="1" x14ac:dyDescent="0.2">
      <c r="A671" s="16"/>
      <c r="B671" s="27" t="str">
        <f>+F123</f>
        <v xml:space="preserve"> </v>
      </c>
      <c r="C671" s="23" t="s">
        <v>190</v>
      </c>
      <c r="D671" s="40">
        <f>Instrucciones!E415</f>
        <v>0</v>
      </c>
      <c r="E671" s="40">
        <f>+D671*(1+$E$287)</f>
        <v>0</v>
      </c>
      <c r="F671" s="40">
        <f>+E671*(1+$F$287)</f>
        <v>0</v>
      </c>
      <c r="G671" s="40">
        <f>+F671*(1+$G$287)</f>
        <v>0</v>
      </c>
      <c r="H671" s="40">
        <f>+G671*(1+$H$287)</f>
        <v>0</v>
      </c>
      <c r="I671" s="16"/>
      <c r="J671" s="16"/>
    </row>
    <row r="672" spans="1:10" ht="16" hidden="1" x14ac:dyDescent="0.2">
      <c r="A672" s="16"/>
      <c r="B672" s="16"/>
      <c r="C672" s="23" t="s">
        <v>191</v>
      </c>
      <c r="D672" s="40" t="b">
        <f>IF(D671&gt;0,Instrucciones!G415)</f>
        <v>0</v>
      </c>
      <c r="E672" s="40">
        <f>+D672*(1+$E$289)</f>
        <v>0</v>
      </c>
      <c r="F672" s="40">
        <f>+E672*(1+$F$289)</f>
        <v>0</v>
      </c>
      <c r="G672" s="40">
        <f>+F672*(1+$G$289)</f>
        <v>0</v>
      </c>
      <c r="H672" s="40">
        <f>+G672*(1+$H$289)</f>
        <v>0</v>
      </c>
      <c r="I672" s="16"/>
      <c r="J672" s="16"/>
    </row>
    <row r="673" spans="1:10" ht="16" hidden="1" x14ac:dyDescent="0.2">
      <c r="A673" s="16"/>
      <c r="B673" s="16"/>
      <c r="C673" s="16"/>
      <c r="D673" s="28">
        <f>+D672*D671</f>
        <v>0</v>
      </c>
      <c r="E673" s="28">
        <f>+E672*E671</f>
        <v>0</v>
      </c>
      <c r="F673" s="28">
        <f>+F672*F671</f>
        <v>0</v>
      </c>
      <c r="G673" s="28">
        <f>+G672*G671</f>
        <v>0</v>
      </c>
      <c r="H673" s="28">
        <f>+H672*H671</f>
        <v>0</v>
      </c>
      <c r="I673" s="16"/>
      <c r="J673" s="16"/>
    </row>
    <row r="674" spans="1:10" ht="16" hidden="1" x14ac:dyDescent="0.2">
      <c r="A674" s="16"/>
      <c r="B674" s="16"/>
      <c r="C674" s="16"/>
      <c r="D674" s="29"/>
      <c r="E674" s="29"/>
      <c r="F674" s="29"/>
      <c r="G674" s="29"/>
      <c r="H674" s="29"/>
      <c r="I674" s="16"/>
      <c r="J674" s="16"/>
    </row>
    <row r="675" spans="1:10" ht="16" hidden="1" x14ac:dyDescent="0.2">
      <c r="A675" s="16"/>
      <c r="B675" s="27" t="str">
        <f>+F124</f>
        <v xml:space="preserve"> </v>
      </c>
      <c r="C675" s="23" t="s">
        <v>190</v>
      </c>
      <c r="D675" s="40">
        <f>Instrucciones!E416</f>
        <v>0</v>
      </c>
      <c r="E675" s="40">
        <f>+D675*(1+$E$287)</f>
        <v>0</v>
      </c>
      <c r="F675" s="40">
        <f>+E675*(1+$F$287)</f>
        <v>0</v>
      </c>
      <c r="G675" s="40">
        <f>+F675*(1+$G$287)</f>
        <v>0</v>
      </c>
      <c r="H675" s="40">
        <f>+G675*(1+$H$287)</f>
        <v>0</v>
      </c>
      <c r="I675" s="16"/>
      <c r="J675" s="16"/>
    </row>
    <row r="676" spans="1:10" ht="16" hidden="1" x14ac:dyDescent="0.2">
      <c r="A676" s="16"/>
      <c r="B676" s="16"/>
      <c r="C676" s="23" t="s">
        <v>191</v>
      </c>
      <c r="D676" s="40" t="b">
        <f>IF(D675&gt;0,Instrucciones!G416)</f>
        <v>0</v>
      </c>
      <c r="E676" s="40">
        <f>+D676*(1+$E$289)</f>
        <v>0</v>
      </c>
      <c r="F676" s="40">
        <f>+E676*(1+$F$289)</f>
        <v>0</v>
      </c>
      <c r="G676" s="40">
        <f>+F676*(1+$G$289)</f>
        <v>0</v>
      </c>
      <c r="H676" s="40">
        <f>+G676*(1+$H$289)</f>
        <v>0</v>
      </c>
      <c r="I676" s="16"/>
      <c r="J676" s="16"/>
    </row>
    <row r="677" spans="1:10" ht="16" hidden="1" x14ac:dyDescent="0.2">
      <c r="A677" s="16"/>
      <c r="B677" s="16"/>
      <c r="C677" s="16"/>
      <c r="D677" s="28">
        <f>+D676*D675</f>
        <v>0</v>
      </c>
      <c r="E677" s="28">
        <f>+E676*E675</f>
        <v>0</v>
      </c>
      <c r="F677" s="28">
        <f>+F676*F675</f>
        <v>0</v>
      </c>
      <c r="G677" s="28">
        <f>+G676*G675</f>
        <v>0</v>
      </c>
      <c r="H677" s="28">
        <f>+H676*H675</f>
        <v>0</v>
      </c>
      <c r="I677" s="16"/>
      <c r="J677" s="16"/>
    </row>
    <row r="678" spans="1:10" ht="16" hidden="1" x14ac:dyDescent="0.2">
      <c r="A678" s="16"/>
      <c r="B678" s="16"/>
      <c r="C678" s="16"/>
      <c r="D678" s="29"/>
      <c r="E678" s="29"/>
      <c r="F678" s="29"/>
      <c r="G678" s="29"/>
      <c r="H678" s="29"/>
      <c r="I678" s="16"/>
      <c r="J678" s="16"/>
    </row>
    <row r="679" spans="1:10" ht="16" hidden="1" x14ac:dyDescent="0.2">
      <c r="A679" s="16"/>
      <c r="B679" s="27" t="str">
        <f>+F125</f>
        <v xml:space="preserve"> </v>
      </c>
      <c r="C679" s="23" t="s">
        <v>190</v>
      </c>
      <c r="D679" s="40">
        <f>Instrucciones!E417</f>
        <v>0</v>
      </c>
      <c r="E679" s="40">
        <f>+D679*(1+$E$287)</f>
        <v>0</v>
      </c>
      <c r="F679" s="40">
        <f>+E679*(1+$F$287)</f>
        <v>0</v>
      </c>
      <c r="G679" s="40">
        <f>+F679*(1+$G$287)</f>
        <v>0</v>
      </c>
      <c r="H679" s="40">
        <f>+G679*(1+$H$287)</f>
        <v>0</v>
      </c>
      <c r="I679" s="16"/>
      <c r="J679" s="16"/>
    </row>
    <row r="680" spans="1:10" ht="16" hidden="1" x14ac:dyDescent="0.2">
      <c r="A680" s="16"/>
      <c r="B680" s="16"/>
      <c r="C680" s="23" t="s">
        <v>191</v>
      </c>
      <c r="D680" s="40" t="b">
        <f>IF(D679&gt;0,Instrucciones!G417)</f>
        <v>0</v>
      </c>
      <c r="E680" s="40">
        <f>+D680*(1+$E$289)</f>
        <v>0</v>
      </c>
      <c r="F680" s="40">
        <f>+E680*(1+$F$289)</f>
        <v>0</v>
      </c>
      <c r="G680" s="40">
        <f>+F680*(1+$G$289)</f>
        <v>0</v>
      </c>
      <c r="H680" s="40">
        <f>+G680*(1+$H$289)</f>
        <v>0</v>
      </c>
      <c r="I680" s="16"/>
      <c r="J680" s="16"/>
    </row>
    <row r="681" spans="1:10" ht="16" hidden="1" x14ac:dyDescent="0.2">
      <c r="A681" s="16"/>
      <c r="B681" s="16"/>
      <c r="C681" s="16"/>
      <c r="D681" s="28">
        <f>+D680*D679</f>
        <v>0</v>
      </c>
      <c r="E681" s="28">
        <f>+E680*E679</f>
        <v>0</v>
      </c>
      <c r="F681" s="28">
        <f>+F680*F679</f>
        <v>0</v>
      </c>
      <c r="G681" s="28">
        <f>+G680*G679</f>
        <v>0</v>
      </c>
      <c r="H681" s="28">
        <f>+H680*H679</f>
        <v>0</v>
      </c>
      <c r="I681" s="16"/>
      <c r="J681" s="16"/>
    </row>
    <row r="682" spans="1:10" ht="16" hidden="1" x14ac:dyDescent="0.2">
      <c r="A682" s="16"/>
      <c r="B682" s="16"/>
      <c r="C682" s="16"/>
      <c r="D682" s="29"/>
      <c r="E682" s="29"/>
      <c r="F682" s="29"/>
      <c r="G682" s="29"/>
      <c r="H682" s="29"/>
      <c r="I682" s="16"/>
      <c r="J682" s="16"/>
    </row>
    <row r="683" spans="1:10" ht="16" hidden="1" x14ac:dyDescent="0.2">
      <c r="A683" s="16"/>
      <c r="B683" s="27" t="str">
        <f>+F126</f>
        <v xml:space="preserve"> </v>
      </c>
      <c r="C683" s="23" t="s">
        <v>190</v>
      </c>
      <c r="D683" s="40">
        <f>Instrucciones!E418</f>
        <v>0</v>
      </c>
      <c r="E683" s="40">
        <f>+D683*(1+$E$287)</f>
        <v>0</v>
      </c>
      <c r="F683" s="40">
        <f>+E683*(1+$F$287)</f>
        <v>0</v>
      </c>
      <c r="G683" s="40">
        <f>+F683*(1+$G$287)</f>
        <v>0</v>
      </c>
      <c r="H683" s="40">
        <f>+G683*(1+$H$287)</f>
        <v>0</v>
      </c>
      <c r="I683" s="16"/>
      <c r="J683" s="16"/>
    </row>
    <row r="684" spans="1:10" ht="16" hidden="1" x14ac:dyDescent="0.2">
      <c r="A684" s="16"/>
      <c r="B684" s="16"/>
      <c r="C684" s="23" t="s">
        <v>191</v>
      </c>
      <c r="D684" s="40" t="b">
        <f>IF(D683&gt;0,Instrucciones!G418)</f>
        <v>0</v>
      </c>
      <c r="E684" s="40">
        <f>+D684*(1+$E$289)</f>
        <v>0</v>
      </c>
      <c r="F684" s="40">
        <f>+E684*(1+$F$289)</f>
        <v>0</v>
      </c>
      <c r="G684" s="40">
        <f>+F684*(1+$G$289)</f>
        <v>0</v>
      </c>
      <c r="H684" s="40">
        <f>+G684*(1+$H$289)</f>
        <v>0</v>
      </c>
      <c r="I684" s="16"/>
      <c r="J684" s="16"/>
    </row>
    <row r="685" spans="1:10" ht="16" hidden="1" x14ac:dyDescent="0.2">
      <c r="A685" s="16"/>
      <c r="B685" s="16"/>
      <c r="C685" s="16"/>
      <c r="D685" s="28">
        <f>+D684*D683</f>
        <v>0</v>
      </c>
      <c r="E685" s="28">
        <f>+E684*E683</f>
        <v>0</v>
      </c>
      <c r="F685" s="28">
        <f>+F684*F683</f>
        <v>0</v>
      </c>
      <c r="G685" s="28">
        <f>+G684*G683</f>
        <v>0</v>
      </c>
      <c r="H685" s="28">
        <f>+H684*H683</f>
        <v>0</v>
      </c>
      <c r="I685" s="16"/>
      <c r="J685" s="16"/>
    </row>
    <row r="686" spans="1:10" ht="16" hidden="1" x14ac:dyDescent="0.2">
      <c r="A686" s="16"/>
      <c r="B686" s="16"/>
      <c r="C686" s="16"/>
      <c r="D686" s="29"/>
      <c r="E686" s="29"/>
      <c r="F686" s="29"/>
      <c r="G686" s="29"/>
      <c r="H686" s="29"/>
      <c r="I686" s="16"/>
      <c r="J686" s="16"/>
    </row>
    <row r="687" spans="1:10" ht="16" hidden="1" x14ac:dyDescent="0.2">
      <c r="A687" s="16"/>
      <c r="B687" s="27" t="str">
        <f>+F127</f>
        <v xml:space="preserve"> </v>
      </c>
      <c r="C687" s="23" t="s">
        <v>190</v>
      </c>
      <c r="D687" s="40">
        <f>Instrucciones!E419</f>
        <v>0</v>
      </c>
      <c r="E687" s="40">
        <f>+D687*(1+$E$287)</f>
        <v>0</v>
      </c>
      <c r="F687" s="40">
        <f>+E687*(1+$F$287)</f>
        <v>0</v>
      </c>
      <c r="G687" s="40">
        <f>+F687*(1+$G$287)</f>
        <v>0</v>
      </c>
      <c r="H687" s="40">
        <f>+G687*(1+$H$287)</f>
        <v>0</v>
      </c>
      <c r="I687" s="16"/>
      <c r="J687" s="16"/>
    </row>
    <row r="688" spans="1:10" ht="16" hidden="1" x14ac:dyDescent="0.2">
      <c r="A688" s="16"/>
      <c r="B688" s="16"/>
      <c r="C688" s="23" t="s">
        <v>191</v>
      </c>
      <c r="D688" s="40" t="b">
        <f>IF(D687&gt;0,Instrucciones!G419)</f>
        <v>0</v>
      </c>
      <c r="E688" s="40">
        <f>+D688*(1+$E$289)</f>
        <v>0</v>
      </c>
      <c r="F688" s="40">
        <f>+E688*(1+$F$289)</f>
        <v>0</v>
      </c>
      <c r="G688" s="40">
        <f>+F688*(1+$G$289)</f>
        <v>0</v>
      </c>
      <c r="H688" s="40">
        <f>+G688*(1+$H$289)</f>
        <v>0</v>
      </c>
      <c r="I688" s="16"/>
      <c r="J688" s="16"/>
    </row>
    <row r="689" spans="1:10" ht="16" hidden="1" x14ac:dyDescent="0.2">
      <c r="A689" s="16"/>
      <c r="B689" s="16"/>
      <c r="C689" s="16"/>
      <c r="D689" s="28">
        <f>+D688*D687</f>
        <v>0</v>
      </c>
      <c r="E689" s="28">
        <f>+E688*E687</f>
        <v>0</v>
      </c>
      <c r="F689" s="28">
        <f>+F688*F687</f>
        <v>0</v>
      </c>
      <c r="G689" s="28">
        <f>+G688*G687</f>
        <v>0</v>
      </c>
      <c r="H689" s="28">
        <f>+H688*H687</f>
        <v>0</v>
      </c>
      <c r="I689" s="16"/>
      <c r="J689" s="16"/>
    </row>
    <row r="690" spans="1:10" ht="16" hidden="1" x14ac:dyDescent="0.2">
      <c r="A690" s="16"/>
      <c r="B690" s="16"/>
      <c r="C690" s="16"/>
      <c r="D690" s="29"/>
      <c r="E690" s="29"/>
      <c r="F690" s="29"/>
      <c r="G690" s="29"/>
      <c r="H690" s="29"/>
      <c r="I690" s="16"/>
      <c r="J690" s="16"/>
    </row>
    <row r="691" spans="1:10" ht="16" hidden="1" x14ac:dyDescent="0.2">
      <c r="A691" s="16"/>
      <c r="B691" s="27" t="str">
        <f>+F128</f>
        <v xml:space="preserve"> </v>
      </c>
      <c r="C691" s="23" t="s">
        <v>190</v>
      </c>
      <c r="D691" s="40">
        <f>Instrucciones!E420</f>
        <v>0</v>
      </c>
      <c r="E691" s="40">
        <f>+D691*(1+$E$287)</f>
        <v>0</v>
      </c>
      <c r="F691" s="40">
        <f>+E691*(1+$F$287)</f>
        <v>0</v>
      </c>
      <c r="G691" s="40">
        <f>+F691*(1+$G$287)</f>
        <v>0</v>
      </c>
      <c r="H691" s="40">
        <f>+G691*(1+$H$287)</f>
        <v>0</v>
      </c>
      <c r="I691" s="16"/>
      <c r="J691" s="16"/>
    </row>
    <row r="692" spans="1:10" ht="16" hidden="1" x14ac:dyDescent="0.2">
      <c r="A692" s="16"/>
      <c r="B692" s="16"/>
      <c r="C692" s="23" t="s">
        <v>191</v>
      </c>
      <c r="D692" s="40" t="b">
        <f>IF(D691&gt;0,Instrucciones!G420)</f>
        <v>0</v>
      </c>
      <c r="E692" s="40">
        <f>+D692*(1+$E$289)</f>
        <v>0</v>
      </c>
      <c r="F692" s="40">
        <f>+E692*(1+$F$289)</f>
        <v>0</v>
      </c>
      <c r="G692" s="40">
        <f>+F692*(1+$G$289)</f>
        <v>0</v>
      </c>
      <c r="H692" s="40">
        <f>+G692*(1+$H$289)</f>
        <v>0</v>
      </c>
      <c r="I692" s="16"/>
      <c r="J692" s="16"/>
    </row>
    <row r="693" spans="1:10" ht="16" hidden="1" x14ac:dyDescent="0.2">
      <c r="A693" s="16"/>
      <c r="B693" s="16"/>
      <c r="C693" s="16"/>
      <c r="D693" s="28">
        <f>+D692*D691</f>
        <v>0</v>
      </c>
      <c r="E693" s="28">
        <f>+E692*E691</f>
        <v>0</v>
      </c>
      <c r="F693" s="28">
        <f>+F692*F691</f>
        <v>0</v>
      </c>
      <c r="G693" s="28">
        <f>+G692*G691</f>
        <v>0</v>
      </c>
      <c r="H693" s="28">
        <f>+H692*H691</f>
        <v>0</v>
      </c>
      <c r="I693" s="16"/>
      <c r="J693" s="16"/>
    </row>
    <row r="694" spans="1:10" ht="16" hidden="1" x14ac:dyDescent="0.2">
      <c r="A694" s="16"/>
      <c r="B694" s="16"/>
      <c r="C694" s="16"/>
      <c r="D694" s="29"/>
      <c r="E694" s="29"/>
      <c r="F694" s="29"/>
      <c r="G694" s="29"/>
      <c r="H694" s="29"/>
      <c r="I694" s="16"/>
      <c r="J694" s="16"/>
    </row>
    <row r="695" spans="1:10" ht="16" hidden="1" x14ac:dyDescent="0.2">
      <c r="A695" s="16"/>
      <c r="B695" s="27" t="str">
        <f>+F129</f>
        <v xml:space="preserve"> </v>
      </c>
      <c r="C695" s="23" t="s">
        <v>190</v>
      </c>
      <c r="D695" s="40">
        <f>Instrucciones!E421</f>
        <v>0</v>
      </c>
      <c r="E695" s="40">
        <f>+D695*(1+$E$287)</f>
        <v>0</v>
      </c>
      <c r="F695" s="40">
        <f>+E695*(1+$F$287)</f>
        <v>0</v>
      </c>
      <c r="G695" s="40">
        <f>+F695*(1+$G$287)</f>
        <v>0</v>
      </c>
      <c r="H695" s="40">
        <f>+G695*(1+$H$287)</f>
        <v>0</v>
      </c>
      <c r="I695" s="16"/>
      <c r="J695" s="16"/>
    </row>
    <row r="696" spans="1:10" ht="16" hidden="1" x14ac:dyDescent="0.2">
      <c r="A696" s="16"/>
      <c r="B696" s="16"/>
      <c r="C696" s="23" t="s">
        <v>191</v>
      </c>
      <c r="D696" s="40" t="b">
        <f>IF(D695&gt;0,Instrucciones!G421)</f>
        <v>0</v>
      </c>
      <c r="E696" s="40">
        <f>+D696*(1+$E$289)</f>
        <v>0</v>
      </c>
      <c r="F696" s="40">
        <f>+E696*(1+$F$289)</f>
        <v>0</v>
      </c>
      <c r="G696" s="40">
        <f>+F696*(1+$G$289)</f>
        <v>0</v>
      </c>
      <c r="H696" s="40">
        <f>+G696*(1+$H$289)</f>
        <v>0</v>
      </c>
      <c r="I696" s="16"/>
      <c r="J696" s="16"/>
    </row>
    <row r="697" spans="1:10" ht="16" hidden="1" x14ac:dyDescent="0.2">
      <c r="A697" s="16"/>
      <c r="B697" s="16"/>
      <c r="C697" s="16"/>
      <c r="D697" s="28">
        <f>+D696*D695</f>
        <v>0</v>
      </c>
      <c r="E697" s="28">
        <f>+E696*E695</f>
        <v>0</v>
      </c>
      <c r="F697" s="28">
        <f>+F696*F695</f>
        <v>0</v>
      </c>
      <c r="G697" s="28">
        <f>+G696*G695</f>
        <v>0</v>
      </c>
      <c r="H697" s="28">
        <f>+H696*H695</f>
        <v>0</v>
      </c>
      <c r="I697" s="16"/>
      <c r="J697" s="16"/>
    </row>
    <row r="698" spans="1:10" ht="16" hidden="1" x14ac:dyDescent="0.2">
      <c r="A698" s="16"/>
      <c r="B698" s="16"/>
      <c r="C698" s="16"/>
      <c r="D698" s="29"/>
      <c r="E698" s="29"/>
      <c r="F698" s="29"/>
      <c r="G698" s="29"/>
      <c r="H698" s="29"/>
      <c r="I698" s="16"/>
      <c r="J698" s="16"/>
    </row>
    <row r="699" spans="1:10" ht="16" hidden="1" x14ac:dyDescent="0.2">
      <c r="A699" s="16"/>
      <c r="B699" s="27" t="str">
        <f>+F130</f>
        <v xml:space="preserve"> </v>
      </c>
      <c r="C699" s="23" t="s">
        <v>190</v>
      </c>
      <c r="D699" s="40">
        <f>Instrucciones!E422</f>
        <v>0</v>
      </c>
      <c r="E699" s="40">
        <f>+D699*(1+$E$287)</f>
        <v>0</v>
      </c>
      <c r="F699" s="40">
        <f>+E699*(1+$F$287)</f>
        <v>0</v>
      </c>
      <c r="G699" s="40">
        <f>+F699*(1+$G$287)</f>
        <v>0</v>
      </c>
      <c r="H699" s="40">
        <f>+G699*(1+$H$287)</f>
        <v>0</v>
      </c>
      <c r="I699" s="16"/>
      <c r="J699" s="16"/>
    </row>
    <row r="700" spans="1:10" ht="16" hidden="1" x14ac:dyDescent="0.2">
      <c r="A700" s="16"/>
      <c r="B700" s="16"/>
      <c r="C700" s="23" t="s">
        <v>191</v>
      </c>
      <c r="D700" s="40" t="b">
        <f>IF(D699&gt;0,Instrucciones!G422)</f>
        <v>0</v>
      </c>
      <c r="E700" s="40">
        <f>+D700*(1+$E$289)</f>
        <v>0</v>
      </c>
      <c r="F700" s="40">
        <f>+E700*(1+$F$289)</f>
        <v>0</v>
      </c>
      <c r="G700" s="40">
        <f>+F700*(1+$G$289)</f>
        <v>0</v>
      </c>
      <c r="H700" s="40">
        <f>+G700*(1+$H$289)</f>
        <v>0</v>
      </c>
      <c r="I700" s="16"/>
      <c r="J700" s="16"/>
    </row>
    <row r="701" spans="1:10" ht="16" hidden="1" x14ac:dyDescent="0.2">
      <c r="A701" s="16"/>
      <c r="B701" s="16"/>
      <c r="C701" s="16"/>
      <c r="D701" s="28">
        <f>+D700*D699</f>
        <v>0</v>
      </c>
      <c r="E701" s="28">
        <f>+E700*E699</f>
        <v>0</v>
      </c>
      <c r="F701" s="28">
        <f>+F700*F699</f>
        <v>0</v>
      </c>
      <c r="G701" s="28">
        <f>+G700*G699</f>
        <v>0</v>
      </c>
      <c r="H701" s="28">
        <f>+H700*H699</f>
        <v>0</v>
      </c>
      <c r="I701" s="16"/>
      <c r="J701" s="16"/>
    </row>
    <row r="702" spans="1:10" ht="16" hidden="1" x14ac:dyDescent="0.2">
      <c r="A702" s="16"/>
      <c r="B702" s="16"/>
      <c r="C702" s="16"/>
      <c r="D702" s="29"/>
      <c r="E702" s="29"/>
      <c r="F702" s="29"/>
      <c r="G702" s="29"/>
      <c r="H702" s="29"/>
      <c r="I702" s="16"/>
      <c r="J702" s="16"/>
    </row>
    <row r="703" spans="1:10" ht="16" hidden="1" x14ac:dyDescent="0.2">
      <c r="A703" s="16"/>
      <c r="B703" s="27" t="str">
        <f>+F131</f>
        <v xml:space="preserve"> </v>
      </c>
      <c r="C703" s="23" t="s">
        <v>190</v>
      </c>
      <c r="D703" s="40">
        <f>Instrucciones!E423</f>
        <v>0</v>
      </c>
      <c r="E703" s="40">
        <f>+D703*(1+$E$287)</f>
        <v>0</v>
      </c>
      <c r="F703" s="40">
        <f>+E703*(1+$F$287)</f>
        <v>0</v>
      </c>
      <c r="G703" s="40">
        <f>+F703*(1+$G$287)</f>
        <v>0</v>
      </c>
      <c r="H703" s="40">
        <f>+G703*(1+$H$287)</f>
        <v>0</v>
      </c>
      <c r="I703" s="16"/>
      <c r="J703" s="16"/>
    </row>
    <row r="704" spans="1:10" ht="16" hidden="1" x14ac:dyDescent="0.2">
      <c r="A704" s="16"/>
      <c r="B704" s="16"/>
      <c r="C704" s="23" t="s">
        <v>191</v>
      </c>
      <c r="D704" s="40" t="b">
        <f>IF(D703&gt;0,Instrucciones!G423)</f>
        <v>0</v>
      </c>
      <c r="E704" s="40">
        <f>+D704*(1+$E$289)</f>
        <v>0</v>
      </c>
      <c r="F704" s="40">
        <f>+E704*(1+$F$289)</f>
        <v>0</v>
      </c>
      <c r="G704" s="40">
        <f>+F704*(1+$G$289)</f>
        <v>0</v>
      </c>
      <c r="H704" s="40">
        <f>+G704*(1+$H$289)</f>
        <v>0</v>
      </c>
      <c r="I704" s="16"/>
      <c r="J704" s="16"/>
    </row>
    <row r="705" spans="1:10" ht="16" hidden="1" x14ac:dyDescent="0.2">
      <c r="A705" s="16"/>
      <c r="B705" s="16"/>
      <c r="C705" s="16"/>
      <c r="D705" s="28">
        <f>+D704*D703</f>
        <v>0</v>
      </c>
      <c r="E705" s="28">
        <f>+E704*E703</f>
        <v>0</v>
      </c>
      <c r="F705" s="28">
        <f>+F704*F703</f>
        <v>0</v>
      </c>
      <c r="G705" s="28">
        <f>+G704*G703</f>
        <v>0</v>
      </c>
      <c r="H705" s="28">
        <f>+H704*H703</f>
        <v>0</v>
      </c>
      <c r="I705" s="16"/>
      <c r="J705" s="16"/>
    </row>
    <row r="706" spans="1:10" ht="16" hidden="1" x14ac:dyDescent="0.2">
      <c r="A706" s="16"/>
      <c r="B706" s="16"/>
      <c r="C706" s="16"/>
      <c r="D706" s="29"/>
      <c r="E706" s="29"/>
      <c r="F706" s="29"/>
      <c r="G706" s="29"/>
      <c r="H706" s="29"/>
      <c r="I706" s="16"/>
      <c r="J706" s="16"/>
    </row>
    <row r="707" spans="1:10" ht="16" hidden="1" x14ac:dyDescent="0.2">
      <c r="A707" s="16"/>
      <c r="B707" s="27" t="str">
        <f>+F132</f>
        <v xml:space="preserve"> </v>
      </c>
      <c r="C707" s="23" t="s">
        <v>190</v>
      </c>
      <c r="D707" s="40">
        <f>Instrucciones!E424</f>
        <v>0</v>
      </c>
      <c r="E707" s="40">
        <f>+D707*(1+$E$287)</f>
        <v>0</v>
      </c>
      <c r="F707" s="40">
        <f>+E707*(1+$F$287)</f>
        <v>0</v>
      </c>
      <c r="G707" s="40">
        <f>+F707*(1+$G$287)</f>
        <v>0</v>
      </c>
      <c r="H707" s="40">
        <f>+G707*(1+$H$287)</f>
        <v>0</v>
      </c>
      <c r="I707" s="16"/>
      <c r="J707" s="16"/>
    </row>
    <row r="708" spans="1:10" ht="16" hidden="1" x14ac:dyDescent="0.2">
      <c r="A708" s="16"/>
      <c r="B708" s="16"/>
      <c r="C708" s="23" t="s">
        <v>191</v>
      </c>
      <c r="D708" s="40" t="b">
        <f>IF(D707&gt;0,Instrucciones!G424)</f>
        <v>0</v>
      </c>
      <c r="E708" s="40">
        <f>+D708*(1+$E$289)</f>
        <v>0</v>
      </c>
      <c r="F708" s="40">
        <f>+E708*(1+$F$289)</f>
        <v>0</v>
      </c>
      <c r="G708" s="40">
        <f>+F708*(1+$G$289)</f>
        <v>0</v>
      </c>
      <c r="H708" s="40">
        <f>+G708*(1+$H$289)</f>
        <v>0</v>
      </c>
      <c r="I708" s="16"/>
      <c r="J708" s="16"/>
    </row>
    <row r="709" spans="1:10" ht="16" hidden="1" x14ac:dyDescent="0.2">
      <c r="A709" s="16"/>
      <c r="B709" s="16"/>
      <c r="C709" s="16"/>
      <c r="D709" s="28">
        <f>+D708*D707</f>
        <v>0</v>
      </c>
      <c r="E709" s="28">
        <f>+E708*E707</f>
        <v>0</v>
      </c>
      <c r="F709" s="28">
        <f>+F708*F707</f>
        <v>0</v>
      </c>
      <c r="G709" s="28">
        <f>+G708*G707</f>
        <v>0</v>
      </c>
      <c r="H709" s="28">
        <f>+H708*H707</f>
        <v>0</v>
      </c>
      <c r="I709" s="16"/>
      <c r="J709" s="16"/>
    </row>
    <row r="710" spans="1:10" ht="16" hidden="1" x14ac:dyDescent="0.2">
      <c r="A710" s="16"/>
      <c r="B710" s="16"/>
      <c r="C710" s="16"/>
      <c r="D710" s="29"/>
      <c r="E710" s="29"/>
      <c r="F710" s="29"/>
      <c r="G710" s="29"/>
      <c r="H710" s="29"/>
      <c r="I710" s="16"/>
      <c r="J710" s="16"/>
    </row>
    <row r="711" spans="1:10" ht="16" hidden="1" x14ac:dyDescent="0.2">
      <c r="A711" s="16"/>
      <c r="B711" s="27" t="str">
        <f>+F133</f>
        <v xml:space="preserve"> </v>
      </c>
      <c r="C711" s="23" t="s">
        <v>190</v>
      </c>
      <c r="D711" s="40">
        <f>Instrucciones!E425</f>
        <v>0</v>
      </c>
      <c r="E711" s="40">
        <f>+D711*(1+$E$287)</f>
        <v>0</v>
      </c>
      <c r="F711" s="40">
        <f>+E711*(1+$F$287)</f>
        <v>0</v>
      </c>
      <c r="G711" s="40">
        <f>+F711*(1+$G$287)</f>
        <v>0</v>
      </c>
      <c r="H711" s="40">
        <f>+G711*(1+$H$287)</f>
        <v>0</v>
      </c>
      <c r="I711" s="16"/>
      <c r="J711" s="16"/>
    </row>
    <row r="712" spans="1:10" ht="16" hidden="1" x14ac:dyDescent="0.2">
      <c r="A712" s="16"/>
      <c r="B712" s="16"/>
      <c r="C712" s="23" t="s">
        <v>191</v>
      </c>
      <c r="D712" s="40" t="b">
        <f>IF(D711&gt;0,Instrucciones!G425)</f>
        <v>0</v>
      </c>
      <c r="E712" s="40">
        <f>+D712*(1+$E$289)</f>
        <v>0</v>
      </c>
      <c r="F712" s="40">
        <f>+E712*(1+$F$289)</f>
        <v>0</v>
      </c>
      <c r="G712" s="40">
        <f>+F712*(1+$G$289)</f>
        <v>0</v>
      </c>
      <c r="H712" s="40">
        <f>+G712*(1+$H$289)</f>
        <v>0</v>
      </c>
      <c r="I712" s="16"/>
      <c r="J712" s="16"/>
    </row>
    <row r="713" spans="1:10" ht="16" hidden="1" x14ac:dyDescent="0.2">
      <c r="A713" s="16"/>
      <c r="B713" s="16"/>
      <c r="C713" s="16"/>
      <c r="D713" s="28">
        <f>+D712*D711</f>
        <v>0</v>
      </c>
      <c r="E713" s="28">
        <f>+E712*E711</f>
        <v>0</v>
      </c>
      <c r="F713" s="28">
        <f>+F712*F711</f>
        <v>0</v>
      </c>
      <c r="G713" s="28">
        <f>+G712*G711</f>
        <v>0</v>
      </c>
      <c r="H713" s="28">
        <f>+H712*H711</f>
        <v>0</v>
      </c>
      <c r="I713" s="16"/>
      <c r="J713" s="16"/>
    </row>
    <row r="714" spans="1:10" ht="16" hidden="1" x14ac:dyDescent="0.2">
      <c r="A714" s="16"/>
      <c r="B714" s="16"/>
      <c r="C714" s="16"/>
      <c r="D714" s="29"/>
      <c r="E714" s="29"/>
      <c r="F714" s="29"/>
      <c r="G714" s="29"/>
      <c r="H714" s="29"/>
      <c r="I714" s="16"/>
      <c r="J714" s="16"/>
    </row>
    <row r="715" spans="1:10" ht="16" hidden="1" x14ac:dyDescent="0.2">
      <c r="A715" s="16"/>
      <c r="B715" s="27" t="str">
        <f>+F134</f>
        <v xml:space="preserve"> </v>
      </c>
      <c r="C715" s="23" t="s">
        <v>190</v>
      </c>
      <c r="D715" s="40">
        <f>Instrucciones!E426</f>
        <v>0</v>
      </c>
      <c r="E715" s="40">
        <f>+D715*(1+$E$287)</f>
        <v>0</v>
      </c>
      <c r="F715" s="40">
        <f>+E715*(1+$F$287)</f>
        <v>0</v>
      </c>
      <c r="G715" s="40">
        <f>+F715*(1+$G$287)</f>
        <v>0</v>
      </c>
      <c r="H715" s="40">
        <f>+G715*(1+$H$287)</f>
        <v>0</v>
      </c>
      <c r="I715" s="16"/>
      <c r="J715" s="16"/>
    </row>
    <row r="716" spans="1:10" ht="16" hidden="1" x14ac:dyDescent="0.2">
      <c r="A716" s="16"/>
      <c r="B716" s="16"/>
      <c r="C716" s="23" t="s">
        <v>191</v>
      </c>
      <c r="D716" s="40" t="b">
        <f>IF(D715&gt;0,Instrucciones!G426)</f>
        <v>0</v>
      </c>
      <c r="E716" s="40">
        <f>+D716*(1+$E$289)</f>
        <v>0</v>
      </c>
      <c r="F716" s="40">
        <f>+E716*(1+$F$289)</f>
        <v>0</v>
      </c>
      <c r="G716" s="40">
        <f>+F716*(1+$G$289)</f>
        <v>0</v>
      </c>
      <c r="H716" s="40">
        <f>+G716*(1+$H$289)</f>
        <v>0</v>
      </c>
      <c r="I716" s="16"/>
      <c r="J716" s="16"/>
    </row>
    <row r="717" spans="1:10" ht="16" hidden="1" x14ac:dyDescent="0.2">
      <c r="A717" s="16"/>
      <c r="B717" s="16"/>
      <c r="C717" s="16"/>
      <c r="D717" s="28">
        <f>+D716*D715</f>
        <v>0</v>
      </c>
      <c r="E717" s="28">
        <f>+E716*E715</f>
        <v>0</v>
      </c>
      <c r="F717" s="28">
        <f>+F716*F715</f>
        <v>0</v>
      </c>
      <c r="G717" s="28">
        <f>+G716*G715</f>
        <v>0</v>
      </c>
      <c r="H717" s="28">
        <f>+H716*H715</f>
        <v>0</v>
      </c>
      <c r="I717" s="16"/>
      <c r="J717" s="16"/>
    </row>
    <row r="718" spans="1:10" ht="16" hidden="1" x14ac:dyDescent="0.2">
      <c r="A718" s="16"/>
      <c r="B718" s="16"/>
      <c r="C718" s="16"/>
      <c r="D718" s="29"/>
      <c r="E718" s="29"/>
      <c r="F718" s="29"/>
      <c r="G718" s="29"/>
      <c r="H718" s="29"/>
      <c r="I718" s="16"/>
      <c r="J718" s="16"/>
    </row>
    <row r="719" spans="1:10" ht="16" hidden="1" x14ac:dyDescent="0.2">
      <c r="A719" s="16"/>
      <c r="B719" s="27" t="str">
        <f>+F135</f>
        <v xml:space="preserve"> </v>
      </c>
      <c r="C719" s="23" t="s">
        <v>190</v>
      </c>
      <c r="D719" s="40">
        <f>Instrucciones!E427</f>
        <v>0</v>
      </c>
      <c r="E719" s="40">
        <f>+D719*(1+$E$287)</f>
        <v>0</v>
      </c>
      <c r="F719" s="40">
        <f>+E719*(1+$F$287)</f>
        <v>0</v>
      </c>
      <c r="G719" s="40">
        <f>+F719*(1+$G$287)</f>
        <v>0</v>
      </c>
      <c r="H719" s="40">
        <f>+G719*(1+$H$287)</f>
        <v>0</v>
      </c>
      <c r="I719" s="16"/>
      <c r="J719" s="16"/>
    </row>
    <row r="720" spans="1:10" ht="16" hidden="1" x14ac:dyDescent="0.2">
      <c r="A720" s="16"/>
      <c r="B720" s="16"/>
      <c r="C720" s="23" t="s">
        <v>191</v>
      </c>
      <c r="D720" s="40" t="b">
        <f>IF(D719&gt;0,Instrucciones!G427)</f>
        <v>0</v>
      </c>
      <c r="E720" s="40">
        <f>+D720*(1+$E$289)</f>
        <v>0</v>
      </c>
      <c r="F720" s="40">
        <f>+E720*(1+$F$289)</f>
        <v>0</v>
      </c>
      <c r="G720" s="40">
        <f>+F720*(1+$G$289)</f>
        <v>0</v>
      </c>
      <c r="H720" s="40">
        <f>+G720*(1+$H$289)</f>
        <v>0</v>
      </c>
      <c r="I720" s="16"/>
      <c r="J720" s="16"/>
    </row>
    <row r="721" spans="1:10" ht="16" hidden="1" x14ac:dyDescent="0.2">
      <c r="A721" s="16"/>
      <c r="B721" s="16"/>
      <c r="C721" s="16"/>
      <c r="D721" s="28">
        <f>+D720*D719</f>
        <v>0</v>
      </c>
      <c r="E721" s="28">
        <f>+E720*E719</f>
        <v>0</v>
      </c>
      <c r="F721" s="28">
        <f>+F720*F719</f>
        <v>0</v>
      </c>
      <c r="G721" s="28">
        <f>+G720*G719</f>
        <v>0</v>
      </c>
      <c r="H721" s="28">
        <f>+H720*H719</f>
        <v>0</v>
      </c>
      <c r="I721" s="16"/>
      <c r="J721" s="16"/>
    </row>
    <row r="722" spans="1:10" ht="16" hidden="1" x14ac:dyDescent="0.2">
      <c r="A722" s="16"/>
      <c r="B722" s="16"/>
      <c r="C722" s="16"/>
      <c r="D722" s="29"/>
      <c r="E722" s="29"/>
      <c r="F722" s="29"/>
      <c r="G722" s="29"/>
      <c r="H722" s="29"/>
      <c r="I722" s="16"/>
      <c r="J722" s="16"/>
    </row>
    <row r="723" spans="1:10" ht="16" hidden="1" x14ac:dyDescent="0.2">
      <c r="A723" s="16"/>
      <c r="B723" s="27" t="str">
        <f>+F136</f>
        <v xml:space="preserve"> </v>
      </c>
      <c r="C723" s="23" t="s">
        <v>190</v>
      </c>
      <c r="D723" s="40">
        <f>Instrucciones!E428</f>
        <v>0</v>
      </c>
      <c r="E723" s="40">
        <f>+D723*(1+$E$287)</f>
        <v>0</v>
      </c>
      <c r="F723" s="40">
        <f>+E723*(1+$F$287)</f>
        <v>0</v>
      </c>
      <c r="G723" s="40">
        <f>+F723*(1+$G$287)</f>
        <v>0</v>
      </c>
      <c r="H723" s="40">
        <f>+G723*(1+$H$287)</f>
        <v>0</v>
      </c>
      <c r="I723" s="16"/>
      <c r="J723" s="16"/>
    </row>
    <row r="724" spans="1:10" ht="16" hidden="1" x14ac:dyDescent="0.2">
      <c r="A724" s="16"/>
      <c r="B724" s="16"/>
      <c r="C724" s="23" t="s">
        <v>191</v>
      </c>
      <c r="D724" s="40" t="b">
        <f>IF(D723&gt;0,Instrucciones!G428)</f>
        <v>0</v>
      </c>
      <c r="E724" s="40">
        <f>+D724*(1+$E$289)</f>
        <v>0</v>
      </c>
      <c r="F724" s="40">
        <f>+E724*(1+$F$289)</f>
        <v>0</v>
      </c>
      <c r="G724" s="40">
        <f>+F724*(1+$G$289)</f>
        <v>0</v>
      </c>
      <c r="H724" s="40">
        <f>+G724*(1+$H$289)</f>
        <v>0</v>
      </c>
      <c r="I724" s="16"/>
      <c r="J724" s="16"/>
    </row>
    <row r="725" spans="1:10" ht="16" hidden="1" x14ac:dyDescent="0.2">
      <c r="A725" s="16"/>
      <c r="B725" s="16"/>
      <c r="C725" s="16"/>
      <c r="D725" s="28">
        <f>+D724*D723</f>
        <v>0</v>
      </c>
      <c r="E725" s="28">
        <f>+E724*E723</f>
        <v>0</v>
      </c>
      <c r="F725" s="28">
        <f>+F724*F723</f>
        <v>0</v>
      </c>
      <c r="G725" s="28">
        <f>+G724*G723</f>
        <v>0</v>
      </c>
      <c r="H725" s="28">
        <f>+H724*H723</f>
        <v>0</v>
      </c>
      <c r="I725" s="16"/>
      <c r="J725" s="16"/>
    </row>
    <row r="726" spans="1:10" ht="16" hidden="1" x14ac:dyDescent="0.2">
      <c r="A726" s="16"/>
      <c r="B726" s="16"/>
      <c r="C726" s="16"/>
      <c r="D726" s="29"/>
      <c r="E726" s="29"/>
      <c r="F726" s="29"/>
      <c r="G726" s="29"/>
      <c r="H726" s="29"/>
      <c r="I726" s="16"/>
      <c r="J726" s="16"/>
    </row>
    <row r="727" spans="1:10" ht="16" hidden="1" x14ac:dyDescent="0.2">
      <c r="A727" s="16"/>
      <c r="B727" s="27" t="str">
        <f>+F137</f>
        <v xml:space="preserve"> </v>
      </c>
      <c r="C727" s="23" t="s">
        <v>190</v>
      </c>
      <c r="D727" s="40">
        <f>Instrucciones!E429</f>
        <v>0</v>
      </c>
      <c r="E727" s="40">
        <f>+D727*(1+$E$287)</f>
        <v>0</v>
      </c>
      <c r="F727" s="40">
        <f>+E727*(1+$F$287)</f>
        <v>0</v>
      </c>
      <c r="G727" s="40">
        <f>+F727*(1+$G$287)</f>
        <v>0</v>
      </c>
      <c r="H727" s="40">
        <f>+G727*(1+$H$287)</f>
        <v>0</v>
      </c>
      <c r="I727" s="16"/>
      <c r="J727" s="16"/>
    </row>
    <row r="728" spans="1:10" ht="16" hidden="1" x14ac:dyDescent="0.2">
      <c r="A728" s="16"/>
      <c r="B728" s="16"/>
      <c r="C728" s="23" t="s">
        <v>191</v>
      </c>
      <c r="D728" s="40" t="b">
        <f>IF(D727&gt;0,Instrucciones!G429)</f>
        <v>0</v>
      </c>
      <c r="E728" s="40">
        <f>+D728*(1+$E$289)</f>
        <v>0</v>
      </c>
      <c r="F728" s="40">
        <f>+E728*(1+$F$289)</f>
        <v>0</v>
      </c>
      <c r="G728" s="40">
        <f>+F728*(1+$G$289)</f>
        <v>0</v>
      </c>
      <c r="H728" s="40">
        <f>+G728*(1+$H$289)</f>
        <v>0</v>
      </c>
      <c r="I728" s="16"/>
      <c r="J728" s="16"/>
    </row>
    <row r="729" spans="1:10" ht="16" hidden="1" x14ac:dyDescent="0.2">
      <c r="A729" s="16"/>
      <c r="B729" s="16"/>
      <c r="C729" s="16"/>
      <c r="D729" s="28">
        <f>+D728*D727</f>
        <v>0</v>
      </c>
      <c r="E729" s="28">
        <f>+E728*E727</f>
        <v>0</v>
      </c>
      <c r="F729" s="28">
        <f>+F728*F727</f>
        <v>0</v>
      </c>
      <c r="G729" s="28">
        <f>+G728*G727</f>
        <v>0</v>
      </c>
      <c r="H729" s="28">
        <f>+H728*H727</f>
        <v>0</v>
      </c>
      <c r="I729" s="16"/>
      <c r="J729" s="16"/>
    </row>
    <row r="730" spans="1:10" ht="16" hidden="1" x14ac:dyDescent="0.2">
      <c r="A730" s="16"/>
      <c r="B730" s="16"/>
      <c r="C730" s="16"/>
      <c r="D730" s="29"/>
      <c r="E730" s="29"/>
      <c r="F730" s="29"/>
      <c r="G730" s="29"/>
      <c r="H730" s="29"/>
      <c r="I730" s="16"/>
      <c r="J730" s="16"/>
    </row>
    <row r="731" spans="1:10" ht="16" hidden="1" x14ac:dyDescent="0.2">
      <c r="A731" s="16"/>
      <c r="B731" s="27" t="str">
        <f>+F138</f>
        <v xml:space="preserve"> </v>
      </c>
      <c r="C731" s="23" t="s">
        <v>190</v>
      </c>
      <c r="D731" s="40">
        <f>Instrucciones!E430</f>
        <v>0</v>
      </c>
      <c r="E731" s="40">
        <f>+D731*(1+$E$287)</f>
        <v>0</v>
      </c>
      <c r="F731" s="40">
        <f>+E731*(1+$F$287)</f>
        <v>0</v>
      </c>
      <c r="G731" s="40">
        <f>+F731*(1+$G$287)</f>
        <v>0</v>
      </c>
      <c r="H731" s="40">
        <f>+G731*(1+$H$287)</f>
        <v>0</v>
      </c>
      <c r="I731" s="16"/>
      <c r="J731" s="16"/>
    </row>
    <row r="732" spans="1:10" ht="16" hidden="1" x14ac:dyDescent="0.2">
      <c r="A732" s="16"/>
      <c r="B732" s="16"/>
      <c r="C732" s="23" t="s">
        <v>191</v>
      </c>
      <c r="D732" s="40" t="b">
        <f>IF(D731&gt;0,Instrucciones!G430)</f>
        <v>0</v>
      </c>
      <c r="E732" s="40">
        <f>+D732*(1+$E$289)</f>
        <v>0</v>
      </c>
      <c r="F732" s="40">
        <f>+E732*(1+$F$289)</f>
        <v>0</v>
      </c>
      <c r="G732" s="40">
        <f>+F732*(1+$G$289)</f>
        <v>0</v>
      </c>
      <c r="H732" s="40">
        <f>+G732*(1+$H$289)</f>
        <v>0</v>
      </c>
      <c r="I732" s="16"/>
      <c r="J732" s="16"/>
    </row>
    <row r="733" spans="1:10" ht="16" hidden="1" x14ac:dyDescent="0.2">
      <c r="A733" s="16"/>
      <c r="B733" s="16"/>
      <c r="C733" s="16"/>
      <c r="D733" s="28">
        <f>+D732*D731</f>
        <v>0</v>
      </c>
      <c r="E733" s="28">
        <f>+E732*E731</f>
        <v>0</v>
      </c>
      <c r="F733" s="28">
        <f>+F732*F731</f>
        <v>0</v>
      </c>
      <c r="G733" s="28">
        <f>+G732*G731</f>
        <v>0</v>
      </c>
      <c r="H733" s="28">
        <f>+H732*H731</f>
        <v>0</v>
      </c>
      <c r="I733" s="16"/>
      <c r="J733" s="16"/>
    </row>
    <row r="734" spans="1:10" ht="16" hidden="1" x14ac:dyDescent="0.2">
      <c r="A734" s="16"/>
      <c r="B734" s="16"/>
      <c r="C734" s="16"/>
      <c r="D734" s="29"/>
      <c r="E734" s="29"/>
      <c r="F734" s="29"/>
      <c r="G734" s="29"/>
      <c r="H734" s="29"/>
      <c r="I734" s="16"/>
      <c r="J734" s="16"/>
    </row>
    <row r="735" spans="1:10" ht="16" hidden="1" x14ac:dyDescent="0.2">
      <c r="A735" s="16"/>
      <c r="B735" s="27" t="str">
        <f>+F139</f>
        <v xml:space="preserve"> </v>
      </c>
      <c r="C735" s="23" t="s">
        <v>190</v>
      </c>
      <c r="D735" s="40">
        <f>Instrucciones!E431</f>
        <v>0</v>
      </c>
      <c r="E735" s="40">
        <f>+D735*(1+$E$287)</f>
        <v>0</v>
      </c>
      <c r="F735" s="40">
        <f>+E735*(1+$F$287)</f>
        <v>0</v>
      </c>
      <c r="G735" s="40">
        <f>+F735*(1+$G$287)</f>
        <v>0</v>
      </c>
      <c r="H735" s="40">
        <f>+G735*(1+$H$287)</f>
        <v>0</v>
      </c>
      <c r="I735" s="16"/>
      <c r="J735" s="16"/>
    </row>
    <row r="736" spans="1:10" ht="16" hidden="1" x14ac:dyDescent="0.2">
      <c r="A736" s="16"/>
      <c r="B736" s="16"/>
      <c r="C736" s="23" t="s">
        <v>191</v>
      </c>
      <c r="D736" s="40" t="b">
        <f>IF(D735&gt;0,Instrucciones!G431)</f>
        <v>0</v>
      </c>
      <c r="E736" s="40">
        <f>+D736*(1+$E$289)</f>
        <v>0</v>
      </c>
      <c r="F736" s="40">
        <f>+E736*(1+$F$289)</f>
        <v>0</v>
      </c>
      <c r="G736" s="40">
        <f>+F736*(1+$G$289)</f>
        <v>0</v>
      </c>
      <c r="H736" s="40">
        <f>+G736*(1+$H$289)</f>
        <v>0</v>
      </c>
      <c r="I736" s="16"/>
      <c r="J736" s="16"/>
    </row>
    <row r="737" spans="1:10" ht="16" hidden="1" x14ac:dyDescent="0.2">
      <c r="A737" s="16"/>
      <c r="B737" s="16"/>
      <c r="C737" s="16"/>
      <c r="D737" s="28">
        <f>+D736*D735</f>
        <v>0</v>
      </c>
      <c r="E737" s="28">
        <f>+E736*E735</f>
        <v>0</v>
      </c>
      <c r="F737" s="28">
        <f>+F736*F735</f>
        <v>0</v>
      </c>
      <c r="G737" s="28">
        <f>+G736*G735</f>
        <v>0</v>
      </c>
      <c r="H737" s="28">
        <f>+H736*H735</f>
        <v>0</v>
      </c>
      <c r="I737" s="16"/>
      <c r="J737" s="16"/>
    </row>
    <row r="738" spans="1:10" ht="16" hidden="1" x14ac:dyDescent="0.2">
      <c r="A738" s="16"/>
      <c r="B738" s="16"/>
      <c r="C738" s="16"/>
      <c r="D738" s="29"/>
      <c r="E738" s="29"/>
      <c r="F738" s="29"/>
      <c r="G738" s="29"/>
      <c r="H738" s="29"/>
      <c r="I738" s="16"/>
      <c r="J738" s="16"/>
    </row>
    <row r="739" spans="1:10" ht="16" hidden="1" x14ac:dyDescent="0.2">
      <c r="A739" s="16"/>
      <c r="B739" s="27" t="str">
        <f>+F140</f>
        <v xml:space="preserve"> </v>
      </c>
      <c r="C739" s="23" t="s">
        <v>190</v>
      </c>
      <c r="D739" s="40">
        <f>Instrucciones!E432</f>
        <v>0</v>
      </c>
      <c r="E739" s="40">
        <f>+D739*(1+$E$287)</f>
        <v>0</v>
      </c>
      <c r="F739" s="40">
        <f>+E739*(1+$F$287)</f>
        <v>0</v>
      </c>
      <c r="G739" s="40">
        <f>+F739*(1+$G$287)</f>
        <v>0</v>
      </c>
      <c r="H739" s="40">
        <f>+G739*(1+$H$287)</f>
        <v>0</v>
      </c>
      <c r="I739" s="16"/>
      <c r="J739" s="16"/>
    </row>
    <row r="740" spans="1:10" ht="16" hidden="1" x14ac:dyDescent="0.2">
      <c r="A740" s="16"/>
      <c r="B740" s="16"/>
      <c r="C740" s="23" t="s">
        <v>191</v>
      </c>
      <c r="D740" s="40" t="b">
        <f>IF(D739&gt;0,Instrucciones!G432)</f>
        <v>0</v>
      </c>
      <c r="E740" s="40">
        <f>+D740*(1+$E$289)</f>
        <v>0</v>
      </c>
      <c r="F740" s="40">
        <f>+E740*(1+$F$289)</f>
        <v>0</v>
      </c>
      <c r="G740" s="40">
        <f>+F740*(1+$G$289)</f>
        <v>0</v>
      </c>
      <c r="H740" s="40">
        <f>+G740*(1+$H$289)</f>
        <v>0</v>
      </c>
      <c r="I740" s="16"/>
      <c r="J740" s="16"/>
    </row>
    <row r="741" spans="1:10" ht="16" hidden="1" x14ac:dyDescent="0.2">
      <c r="A741" s="16"/>
      <c r="B741" s="16"/>
      <c r="C741" s="16"/>
      <c r="D741" s="28">
        <f>+D740*D739</f>
        <v>0</v>
      </c>
      <c r="E741" s="28">
        <f>+E740*E739</f>
        <v>0</v>
      </c>
      <c r="F741" s="28">
        <f>+F740*F739</f>
        <v>0</v>
      </c>
      <c r="G741" s="28">
        <f>+G740*G739</f>
        <v>0</v>
      </c>
      <c r="H741" s="28">
        <f>+H740*H739</f>
        <v>0</v>
      </c>
      <c r="I741" s="16"/>
      <c r="J741" s="16"/>
    </row>
    <row r="742" spans="1:10" ht="16" hidden="1" x14ac:dyDescent="0.2">
      <c r="A742" s="16"/>
      <c r="B742" s="16"/>
      <c r="C742" s="16"/>
      <c r="D742" s="29"/>
      <c r="E742" s="29"/>
      <c r="F742" s="29"/>
      <c r="G742" s="29"/>
      <c r="H742" s="29"/>
      <c r="I742" s="16"/>
      <c r="J742" s="16"/>
    </row>
    <row r="743" spans="1:10" ht="16" hidden="1" x14ac:dyDescent="0.2">
      <c r="A743" s="16"/>
      <c r="B743" s="27" t="str">
        <f>+F141</f>
        <v xml:space="preserve"> </v>
      </c>
      <c r="C743" s="23" t="s">
        <v>190</v>
      </c>
      <c r="D743" s="40">
        <f>Instrucciones!E433</f>
        <v>0</v>
      </c>
      <c r="E743" s="40">
        <f>+D743*(1+$E$287)</f>
        <v>0</v>
      </c>
      <c r="F743" s="40">
        <f>+E743*(1+$F$287)</f>
        <v>0</v>
      </c>
      <c r="G743" s="40">
        <f>+F743*(1+$G$287)</f>
        <v>0</v>
      </c>
      <c r="H743" s="40">
        <f>+G743*(1+$H$287)</f>
        <v>0</v>
      </c>
      <c r="I743" s="16"/>
      <c r="J743" s="16"/>
    </row>
    <row r="744" spans="1:10" ht="16" hidden="1" x14ac:dyDescent="0.2">
      <c r="A744" s="16"/>
      <c r="B744" s="16"/>
      <c r="C744" s="23" t="s">
        <v>191</v>
      </c>
      <c r="D744" s="40" t="b">
        <f>IF(D743&gt;0,Instrucciones!G433)</f>
        <v>0</v>
      </c>
      <c r="E744" s="40">
        <f>+D744*(1+$E$289)</f>
        <v>0</v>
      </c>
      <c r="F744" s="40">
        <f>+E744*(1+$F$289)</f>
        <v>0</v>
      </c>
      <c r="G744" s="40">
        <f>+F744*(1+$G$289)</f>
        <v>0</v>
      </c>
      <c r="H744" s="40">
        <f>+G744*(1+$H$289)</f>
        <v>0</v>
      </c>
      <c r="I744" s="16"/>
      <c r="J744" s="16"/>
    </row>
    <row r="745" spans="1:10" ht="16" hidden="1" x14ac:dyDescent="0.2">
      <c r="A745" s="16"/>
      <c r="B745" s="16"/>
      <c r="C745" s="16"/>
      <c r="D745" s="28">
        <f>+D744*D743</f>
        <v>0</v>
      </c>
      <c r="E745" s="28">
        <f>+E744*E743</f>
        <v>0</v>
      </c>
      <c r="F745" s="28">
        <f>+F744*F743</f>
        <v>0</v>
      </c>
      <c r="G745" s="28">
        <f>+G744*G743</f>
        <v>0</v>
      </c>
      <c r="H745" s="28">
        <f>+H744*H743</f>
        <v>0</v>
      </c>
      <c r="I745" s="16"/>
      <c r="J745" s="16"/>
    </row>
    <row r="746" spans="1:10" ht="16" hidden="1" x14ac:dyDescent="0.2">
      <c r="A746" s="16"/>
      <c r="B746" s="16"/>
      <c r="C746" s="16"/>
      <c r="D746" s="29"/>
      <c r="E746" s="29"/>
      <c r="F746" s="29"/>
      <c r="G746" s="29"/>
      <c r="H746" s="29"/>
      <c r="I746" s="16"/>
      <c r="J746" s="16"/>
    </row>
    <row r="747" spans="1:10" ht="16" hidden="1" x14ac:dyDescent="0.2">
      <c r="A747" s="16"/>
      <c r="B747" s="27" t="str">
        <f>+F142</f>
        <v xml:space="preserve"> </v>
      </c>
      <c r="C747" s="23" t="s">
        <v>190</v>
      </c>
      <c r="D747" s="40">
        <f>Instrucciones!E434</f>
        <v>0</v>
      </c>
      <c r="E747" s="40">
        <f>+D747*(1+$E$287)</f>
        <v>0</v>
      </c>
      <c r="F747" s="40">
        <f>+E747*(1+$F$287)</f>
        <v>0</v>
      </c>
      <c r="G747" s="40">
        <f>+F747*(1+$G$287)</f>
        <v>0</v>
      </c>
      <c r="H747" s="40">
        <f>+G747*(1+$H$287)</f>
        <v>0</v>
      </c>
      <c r="I747" s="16"/>
      <c r="J747" s="16"/>
    </row>
    <row r="748" spans="1:10" ht="16" hidden="1" x14ac:dyDescent="0.2">
      <c r="A748" s="16"/>
      <c r="B748" s="16"/>
      <c r="C748" s="23" t="s">
        <v>191</v>
      </c>
      <c r="D748" s="40" t="b">
        <f>IF(D747&gt;0,Instrucciones!G434)</f>
        <v>0</v>
      </c>
      <c r="E748" s="40">
        <f>+D748*(1+$E$289)</f>
        <v>0</v>
      </c>
      <c r="F748" s="40">
        <f>+E748*(1+$F$289)</f>
        <v>0</v>
      </c>
      <c r="G748" s="40">
        <f>+F748*(1+$G$289)</f>
        <v>0</v>
      </c>
      <c r="H748" s="40">
        <f>+G748*(1+$H$289)</f>
        <v>0</v>
      </c>
      <c r="I748" s="16"/>
      <c r="J748" s="16"/>
    </row>
    <row r="749" spans="1:10" ht="16" hidden="1" x14ac:dyDescent="0.2">
      <c r="A749" s="16"/>
      <c r="B749" s="16"/>
      <c r="C749" s="16"/>
      <c r="D749" s="28">
        <f>+D748*D747</f>
        <v>0</v>
      </c>
      <c r="E749" s="28">
        <f>+E748*E747</f>
        <v>0</v>
      </c>
      <c r="F749" s="28">
        <f>+F748*F747</f>
        <v>0</v>
      </c>
      <c r="G749" s="28">
        <f>+G748*G747</f>
        <v>0</v>
      </c>
      <c r="H749" s="28">
        <f>+H748*H747</f>
        <v>0</v>
      </c>
      <c r="I749" s="16"/>
      <c r="J749" s="16"/>
    </row>
    <row r="750" spans="1:10" ht="16" hidden="1" x14ac:dyDescent="0.2">
      <c r="A750" s="16"/>
      <c r="B750" s="16"/>
      <c r="C750" s="16"/>
      <c r="D750" s="29"/>
      <c r="E750" s="29"/>
      <c r="F750" s="29"/>
      <c r="G750" s="29"/>
      <c r="H750" s="29"/>
      <c r="I750" s="16"/>
      <c r="J750" s="16"/>
    </row>
    <row r="751" spans="1:10" ht="16" hidden="1" x14ac:dyDescent="0.2">
      <c r="A751" s="16"/>
      <c r="B751" s="27" t="str">
        <f>+F143</f>
        <v xml:space="preserve"> </v>
      </c>
      <c r="C751" s="23" t="s">
        <v>190</v>
      </c>
      <c r="D751" s="40">
        <f>Instrucciones!E435</f>
        <v>0</v>
      </c>
      <c r="E751" s="40">
        <f>+D751*(1+$E$287)</f>
        <v>0</v>
      </c>
      <c r="F751" s="40">
        <f>+E751*(1+$F$287)</f>
        <v>0</v>
      </c>
      <c r="G751" s="40">
        <f>+F751*(1+$G$287)</f>
        <v>0</v>
      </c>
      <c r="H751" s="40">
        <f>+G751*(1+$H$287)</f>
        <v>0</v>
      </c>
      <c r="I751" s="16"/>
      <c r="J751" s="16"/>
    </row>
    <row r="752" spans="1:10" ht="16" hidden="1" x14ac:dyDescent="0.2">
      <c r="A752" s="16"/>
      <c r="B752" s="16"/>
      <c r="C752" s="23" t="s">
        <v>191</v>
      </c>
      <c r="D752" s="40" t="b">
        <f>IF(D751&gt;0,Instrucciones!G435)</f>
        <v>0</v>
      </c>
      <c r="E752" s="40">
        <f>+D752*(1+$E$289)</f>
        <v>0</v>
      </c>
      <c r="F752" s="40">
        <f>+E752*(1+$F$289)</f>
        <v>0</v>
      </c>
      <c r="G752" s="40">
        <f>+F752*(1+$G$289)</f>
        <v>0</v>
      </c>
      <c r="H752" s="40">
        <f>+G752*(1+$H$289)</f>
        <v>0</v>
      </c>
      <c r="I752" s="16"/>
      <c r="J752" s="16"/>
    </row>
    <row r="753" spans="1:10" ht="16" hidden="1" x14ac:dyDescent="0.2">
      <c r="A753" s="16"/>
      <c r="B753" s="16"/>
      <c r="C753" s="16"/>
      <c r="D753" s="28">
        <f>+D752*D751</f>
        <v>0</v>
      </c>
      <c r="E753" s="28">
        <f>+E752*E751</f>
        <v>0</v>
      </c>
      <c r="F753" s="28">
        <f>+F752*F751</f>
        <v>0</v>
      </c>
      <c r="G753" s="28">
        <f>+G752*G751</f>
        <v>0</v>
      </c>
      <c r="H753" s="28">
        <f>+H752*H751</f>
        <v>0</v>
      </c>
      <c r="I753" s="16"/>
      <c r="J753" s="16"/>
    </row>
    <row r="754" spans="1:10" ht="16" hidden="1" x14ac:dyDescent="0.2">
      <c r="A754" s="16"/>
      <c r="B754" s="16"/>
      <c r="C754" s="16"/>
      <c r="D754" s="29"/>
      <c r="E754" s="29"/>
      <c r="F754" s="29"/>
      <c r="G754" s="29"/>
      <c r="H754" s="29"/>
      <c r="I754" s="16"/>
      <c r="J754" s="16"/>
    </row>
    <row r="755" spans="1:10" ht="16" hidden="1" x14ac:dyDescent="0.2">
      <c r="A755" s="16"/>
      <c r="B755" s="27" t="str">
        <f>+F144</f>
        <v xml:space="preserve"> </v>
      </c>
      <c r="C755" s="23" t="s">
        <v>190</v>
      </c>
      <c r="D755" s="40">
        <f>Instrucciones!E436</f>
        <v>0</v>
      </c>
      <c r="E755" s="40">
        <f>+D755*(1+$E$287)</f>
        <v>0</v>
      </c>
      <c r="F755" s="40">
        <f>+E755*(1+$F$287)</f>
        <v>0</v>
      </c>
      <c r="G755" s="40">
        <f>+F755*(1+$G$287)</f>
        <v>0</v>
      </c>
      <c r="H755" s="40">
        <f>+G755*(1+$H$287)</f>
        <v>0</v>
      </c>
      <c r="I755" s="16"/>
      <c r="J755" s="16"/>
    </row>
    <row r="756" spans="1:10" ht="16" hidden="1" x14ac:dyDescent="0.2">
      <c r="A756" s="16"/>
      <c r="B756" s="16"/>
      <c r="C756" s="23" t="s">
        <v>191</v>
      </c>
      <c r="D756" s="40" t="b">
        <f>IF(D755&gt;0,Instrucciones!G436)</f>
        <v>0</v>
      </c>
      <c r="E756" s="40">
        <f>+D756*(1+$E$289)</f>
        <v>0</v>
      </c>
      <c r="F756" s="40">
        <f>+E756*(1+$F$289)</f>
        <v>0</v>
      </c>
      <c r="G756" s="40">
        <f>+F756*(1+$G$289)</f>
        <v>0</v>
      </c>
      <c r="H756" s="40">
        <f>+G756*(1+$H$289)</f>
        <v>0</v>
      </c>
      <c r="I756" s="16"/>
      <c r="J756" s="16"/>
    </row>
    <row r="757" spans="1:10" ht="16" hidden="1" x14ac:dyDescent="0.2">
      <c r="A757" s="16"/>
      <c r="B757" s="16"/>
      <c r="C757" s="16"/>
      <c r="D757" s="28">
        <f>+D756*D755</f>
        <v>0</v>
      </c>
      <c r="E757" s="28">
        <f>+E756*E755</f>
        <v>0</v>
      </c>
      <c r="F757" s="28">
        <f>+F756*F755</f>
        <v>0</v>
      </c>
      <c r="G757" s="28">
        <f>+G756*G755</f>
        <v>0</v>
      </c>
      <c r="H757" s="28">
        <f>+H756*H755</f>
        <v>0</v>
      </c>
      <c r="I757" s="16"/>
      <c r="J757" s="16"/>
    </row>
    <row r="758" spans="1:10" ht="16" hidden="1" x14ac:dyDescent="0.2">
      <c r="A758" s="16"/>
      <c r="B758" s="16"/>
      <c r="C758" s="16"/>
      <c r="D758" s="29"/>
      <c r="E758" s="29"/>
      <c r="F758" s="29"/>
      <c r="G758" s="29"/>
      <c r="H758" s="29"/>
      <c r="I758" s="16"/>
      <c r="J758" s="16"/>
    </row>
    <row r="759" spans="1:10" ht="16" hidden="1" x14ac:dyDescent="0.2">
      <c r="A759" s="16"/>
      <c r="B759" s="27" t="str">
        <f>+F145</f>
        <v xml:space="preserve"> </v>
      </c>
      <c r="C759" s="23" t="s">
        <v>190</v>
      </c>
      <c r="D759" s="40">
        <f>Instrucciones!E437</f>
        <v>0</v>
      </c>
      <c r="E759" s="40">
        <f>+D759*(1+$E$287)</f>
        <v>0</v>
      </c>
      <c r="F759" s="40">
        <f>+E759*(1+$F$287)</f>
        <v>0</v>
      </c>
      <c r="G759" s="40">
        <f>+F759*(1+$G$287)</f>
        <v>0</v>
      </c>
      <c r="H759" s="40">
        <f>+G759*(1+$H$287)</f>
        <v>0</v>
      </c>
      <c r="I759" s="16"/>
      <c r="J759" s="16"/>
    </row>
    <row r="760" spans="1:10" ht="16" hidden="1" x14ac:dyDescent="0.2">
      <c r="A760" s="16"/>
      <c r="B760" s="16"/>
      <c r="C760" s="23" t="s">
        <v>191</v>
      </c>
      <c r="D760" s="40" t="b">
        <f>IF(D759&gt;0,Instrucciones!G437)</f>
        <v>0</v>
      </c>
      <c r="E760" s="40">
        <f>+D760*(1+$E$289)</f>
        <v>0</v>
      </c>
      <c r="F760" s="40">
        <f>+E760*(1+$F$289)</f>
        <v>0</v>
      </c>
      <c r="G760" s="40">
        <f>+F760*(1+$G$289)</f>
        <v>0</v>
      </c>
      <c r="H760" s="40">
        <f>+G760*(1+$H$289)</f>
        <v>0</v>
      </c>
      <c r="I760" s="16"/>
      <c r="J760" s="16"/>
    </row>
    <row r="761" spans="1:10" ht="16" hidden="1" x14ac:dyDescent="0.2">
      <c r="A761" s="16"/>
      <c r="B761" s="16"/>
      <c r="C761" s="16"/>
      <c r="D761" s="28">
        <f>+D760*D759</f>
        <v>0</v>
      </c>
      <c r="E761" s="28">
        <f>+E760*E759</f>
        <v>0</v>
      </c>
      <c r="F761" s="28">
        <f>+F760*F759</f>
        <v>0</v>
      </c>
      <c r="G761" s="28">
        <f>+G760*G759</f>
        <v>0</v>
      </c>
      <c r="H761" s="28">
        <f>+H760*H759</f>
        <v>0</v>
      </c>
      <c r="I761" s="16"/>
      <c r="J761" s="16"/>
    </row>
    <row r="762" spans="1:10" ht="16" hidden="1" x14ac:dyDescent="0.2">
      <c r="A762" s="16"/>
      <c r="B762" s="16"/>
      <c r="C762" s="16"/>
      <c r="D762" s="29"/>
      <c r="E762" s="29"/>
      <c r="F762" s="29"/>
      <c r="G762" s="29"/>
      <c r="H762" s="29"/>
      <c r="I762" s="16"/>
      <c r="J762" s="16"/>
    </row>
    <row r="763" spans="1:10" ht="16" hidden="1" x14ac:dyDescent="0.2">
      <c r="A763" s="16"/>
      <c r="B763" s="27" t="str">
        <f>+F146</f>
        <v xml:space="preserve"> </v>
      </c>
      <c r="C763" s="23" t="s">
        <v>190</v>
      </c>
      <c r="D763" s="40">
        <f>Instrucciones!E438</f>
        <v>0</v>
      </c>
      <c r="E763" s="40">
        <f>+D763*(1+$E$287)</f>
        <v>0</v>
      </c>
      <c r="F763" s="40">
        <f>+E763*(1+$F$287)</f>
        <v>0</v>
      </c>
      <c r="G763" s="40">
        <f>+F763*(1+$G$287)</f>
        <v>0</v>
      </c>
      <c r="H763" s="40">
        <f>+G763*(1+$H$287)</f>
        <v>0</v>
      </c>
      <c r="I763" s="16"/>
      <c r="J763" s="16"/>
    </row>
    <row r="764" spans="1:10" ht="16" hidden="1" x14ac:dyDescent="0.2">
      <c r="A764" s="16"/>
      <c r="B764" s="16"/>
      <c r="C764" s="23" t="s">
        <v>191</v>
      </c>
      <c r="D764" s="40" t="b">
        <f>IF(D763&gt;0,Instrucciones!G438)</f>
        <v>0</v>
      </c>
      <c r="E764" s="40">
        <f>+D764*(1+$E$289)</f>
        <v>0</v>
      </c>
      <c r="F764" s="40">
        <f>+E764*(1+$F$289)</f>
        <v>0</v>
      </c>
      <c r="G764" s="40">
        <f>+F764*(1+$G$289)</f>
        <v>0</v>
      </c>
      <c r="H764" s="40">
        <f>+G764*(1+$H$289)</f>
        <v>0</v>
      </c>
      <c r="I764" s="16"/>
      <c r="J764" s="16"/>
    </row>
    <row r="765" spans="1:10" ht="16" hidden="1" x14ac:dyDescent="0.2">
      <c r="A765" s="16"/>
      <c r="B765" s="16"/>
      <c r="C765" s="16"/>
      <c r="D765" s="28">
        <f>+D764*D763</f>
        <v>0</v>
      </c>
      <c r="E765" s="28">
        <f>+E764*E763</f>
        <v>0</v>
      </c>
      <c r="F765" s="28">
        <f>+F764*F763</f>
        <v>0</v>
      </c>
      <c r="G765" s="28">
        <f>+G764*G763</f>
        <v>0</v>
      </c>
      <c r="H765" s="28">
        <f>+H764*H763</f>
        <v>0</v>
      </c>
      <c r="I765" s="16"/>
      <c r="J765" s="16"/>
    </row>
    <row r="766" spans="1:10" ht="16" hidden="1" x14ac:dyDescent="0.2">
      <c r="A766" s="16"/>
      <c r="B766" s="16"/>
      <c r="C766" s="16"/>
      <c r="D766" s="29"/>
      <c r="E766" s="29"/>
      <c r="F766" s="29"/>
      <c r="G766" s="29"/>
      <c r="H766" s="29"/>
      <c r="I766" s="16"/>
      <c r="J766" s="16"/>
    </row>
    <row r="767" spans="1:10" ht="16" hidden="1" x14ac:dyDescent="0.2">
      <c r="A767" s="16"/>
      <c r="B767" s="27" t="str">
        <f>+F147</f>
        <v xml:space="preserve"> </v>
      </c>
      <c r="C767" s="23" t="s">
        <v>190</v>
      </c>
      <c r="D767" s="40">
        <f>Instrucciones!E439</f>
        <v>0</v>
      </c>
      <c r="E767" s="40">
        <f>+D767*(1+$E$287)</f>
        <v>0</v>
      </c>
      <c r="F767" s="40">
        <f>+E767*(1+$F$287)</f>
        <v>0</v>
      </c>
      <c r="G767" s="40">
        <f>+F767*(1+$G$287)</f>
        <v>0</v>
      </c>
      <c r="H767" s="40">
        <f>+G767*(1+$H$287)</f>
        <v>0</v>
      </c>
      <c r="I767" s="16"/>
      <c r="J767" s="16"/>
    </row>
    <row r="768" spans="1:10" ht="16" hidden="1" x14ac:dyDescent="0.2">
      <c r="A768" s="16"/>
      <c r="B768" s="16"/>
      <c r="C768" s="23" t="s">
        <v>191</v>
      </c>
      <c r="D768" s="40" t="b">
        <f>IF(D767&gt;0,Instrucciones!G439)</f>
        <v>0</v>
      </c>
      <c r="E768" s="40">
        <f>+D768*(1+$E$289)</f>
        <v>0</v>
      </c>
      <c r="F768" s="40">
        <f>+E768*(1+$F$289)</f>
        <v>0</v>
      </c>
      <c r="G768" s="40">
        <f>+F768*(1+$G$289)</f>
        <v>0</v>
      </c>
      <c r="H768" s="40">
        <f>+G768*(1+$H$289)</f>
        <v>0</v>
      </c>
      <c r="I768" s="16"/>
      <c r="J768" s="16"/>
    </row>
    <row r="769" spans="1:10" ht="16" hidden="1" x14ac:dyDescent="0.2">
      <c r="A769" s="16"/>
      <c r="B769" s="16"/>
      <c r="C769" s="16"/>
      <c r="D769" s="28">
        <f>+D768*D767</f>
        <v>0</v>
      </c>
      <c r="E769" s="28">
        <f>+E768*E767</f>
        <v>0</v>
      </c>
      <c r="F769" s="28">
        <f>+F768*F767</f>
        <v>0</v>
      </c>
      <c r="G769" s="28">
        <f>+G768*G767</f>
        <v>0</v>
      </c>
      <c r="H769" s="28">
        <f>+H768*H767</f>
        <v>0</v>
      </c>
      <c r="I769" s="16"/>
      <c r="J769" s="16"/>
    </row>
    <row r="770" spans="1:10" ht="16" hidden="1" x14ac:dyDescent="0.2">
      <c r="A770" s="16"/>
      <c r="B770" s="16"/>
      <c r="C770" s="16"/>
      <c r="D770" s="29"/>
      <c r="E770" s="29"/>
      <c r="F770" s="29"/>
      <c r="G770" s="29"/>
      <c r="H770" s="29"/>
      <c r="I770" s="16"/>
      <c r="J770" s="16"/>
    </row>
    <row r="771" spans="1:10" ht="16" hidden="1" x14ac:dyDescent="0.2">
      <c r="A771" s="16"/>
      <c r="B771" s="27" t="str">
        <f>+F148</f>
        <v xml:space="preserve"> </v>
      </c>
      <c r="C771" s="23" t="s">
        <v>190</v>
      </c>
      <c r="D771" s="40">
        <f>Instrucciones!E440</f>
        <v>0</v>
      </c>
      <c r="E771" s="40">
        <f>+D771*(1+$E$287)</f>
        <v>0</v>
      </c>
      <c r="F771" s="40">
        <f>+E771*(1+$F$287)</f>
        <v>0</v>
      </c>
      <c r="G771" s="40">
        <f>+F771*(1+$G$287)</f>
        <v>0</v>
      </c>
      <c r="H771" s="40">
        <f>+G771*(1+$H$287)</f>
        <v>0</v>
      </c>
      <c r="I771" s="16"/>
      <c r="J771" s="16"/>
    </row>
    <row r="772" spans="1:10" ht="16" hidden="1" x14ac:dyDescent="0.2">
      <c r="A772" s="16"/>
      <c r="B772" s="16"/>
      <c r="C772" s="23" t="s">
        <v>191</v>
      </c>
      <c r="D772" s="40" t="b">
        <f>IF(D771&gt;0,Instrucciones!G440)</f>
        <v>0</v>
      </c>
      <c r="E772" s="40">
        <f>+D772*(1+$E$289)</f>
        <v>0</v>
      </c>
      <c r="F772" s="40">
        <f>+E772*(1+$F$289)</f>
        <v>0</v>
      </c>
      <c r="G772" s="40">
        <f>+F772*(1+$G$289)</f>
        <v>0</v>
      </c>
      <c r="H772" s="40">
        <f>+G772*(1+$H$289)</f>
        <v>0</v>
      </c>
      <c r="I772" s="16"/>
      <c r="J772" s="16"/>
    </row>
    <row r="773" spans="1:10" ht="16" hidden="1" x14ac:dyDescent="0.2">
      <c r="A773" s="16"/>
      <c r="B773" s="16"/>
      <c r="C773" s="16"/>
      <c r="D773" s="28">
        <f>+D772*D771</f>
        <v>0</v>
      </c>
      <c r="E773" s="28">
        <f>+E772*E771</f>
        <v>0</v>
      </c>
      <c r="F773" s="28">
        <f>+F772*F771</f>
        <v>0</v>
      </c>
      <c r="G773" s="28">
        <f>+G772*G771</f>
        <v>0</v>
      </c>
      <c r="H773" s="28">
        <f>+H772*H771</f>
        <v>0</v>
      </c>
      <c r="I773" s="16"/>
      <c r="J773" s="16"/>
    </row>
    <row r="774" spans="1:10" ht="16" hidden="1" x14ac:dyDescent="0.2">
      <c r="A774" s="16"/>
      <c r="B774" s="16"/>
      <c r="C774" s="16"/>
      <c r="D774" s="29"/>
      <c r="E774" s="29"/>
      <c r="F774" s="29"/>
      <c r="G774" s="29"/>
      <c r="H774" s="29"/>
      <c r="I774" s="16"/>
      <c r="J774" s="16"/>
    </row>
    <row r="775" spans="1:10" ht="16" hidden="1" x14ac:dyDescent="0.2">
      <c r="A775" s="16"/>
      <c r="B775" s="27" t="str">
        <f>+F149</f>
        <v xml:space="preserve"> </v>
      </c>
      <c r="C775" s="23" t="s">
        <v>190</v>
      </c>
      <c r="D775" s="40">
        <f>Instrucciones!E441</f>
        <v>0</v>
      </c>
      <c r="E775" s="40">
        <f>+D775*(1+$E$287)</f>
        <v>0</v>
      </c>
      <c r="F775" s="40">
        <f>+E775*(1+$F$287)</f>
        <v>0</v>
      </c>
      <c r="G775" s="40">
        <f>+F775*(1+$G$287)</f>
        <v>0</v>
      </c>
      <c r="H775" s="40">
        <f>+G775*(1+$H$287)</f>
        <v>0</v>
      </c>
      <c r="I775" s="16"/>
      <c r="J775" s="16"/>
    </row>
    <row r="776" spans="1:10" ht="16" hidden="1" x14ac:dyDescent="0.2">
      <c r="A776" s="16"/>
      <c r="B776" s="16"/>
      <c r="C776" s="23" t="s">
        <v>191</v>
      </c>
      <c r="D776" s="40" t="b">
        <f>IF(D775&gt;0,Instrucciones!G441)</f>
        <v>0</v>
      </c>
      <c r="E776" s="40">
        <f>+D776*(1+$E$289)</f>
        <v>0</v>
      </c>
      <c r="F776" s="40">
        <f>+E776*(1+$F$289)</f>
        <v>0</v>
      </c>
      <c r="G776" s="40">
        <f>+F776*(1+$G$289)</f>
        <v>0</v>
      </c>
      <c r="H776" s="40">
        <f>+G776*(1+$H$289)</f>
        <v>0</v>
      </c>
      <c r="I776" s="16"/>
      <c r="J776" s="16"/>
    </row>
    <row r="777" spans="1:10" ht="16" hidden="1" x14ac:dyDescent="0.2">
      <c r="A777" s="16"/>
      <c r="B777" s="16"/>
      <c r="C777" s="16"/>
      <c r="D777" s="28">
        <f>+D776*D775</f>
        <v>0</v>
      </c>
      <c r="E777" s="28">
        <f>+E776*E775</f>
        <v>0</v>
      </c>
      <c r="F777" s="28">
        <f>+F776*F775</f>
        <v>0</v>
      </c>
      <c r="G777" s="28">
        <f>+G776*G775</f>
        <v>0</v>
      </c>
      <c r="H777" s="28">
        <f>+H776*H775</f>
        <v>0</v>
      </c>
      <c r="I777" s="16"/>
      <c r="J777" s="16"/>
    </row>
    <row r="778" spans="1:10" ht="16" hidden="1" x14ac:dyDescent="0.2">
      <c r="A778" s="16"/>
      <c r="B778" s="16"/>
      <c r="C778" s="16"/>
      <c r="D778" s="29"/>
      <c r="E778" s="29"/>
      <c r="F778" s="29"/>
      <c r="G778" s="29"/>
      <c r="H778" s="29"/>
      <c r="I778" s="16"/>
      <c r="J778" s="16"/>
    </row>
    <row r="779" spans="1:10" ht="16" hidden="1" x14ac:dyDescent="0.2">
      <c r="A779" s="16"/>
      <c r="B779" s="27" t="str">
        <f>+F150</f>
        <v xml:space="preserve"> </v>
      </c>
      <c r="C779" s="23" t="s">
        <v>190</v>
      </c>
      <c r="D779" s="40">
        <f>Instrucciones!E442</f>
        <v>0</v>
      </c>
      <c r="E779" s="40">
        <f>+D779*(1+$E$287)</f>
        <v>0</v>
      </c>
      <c r="F779" s="40">
        <f>+E779*(1+$F$287)</f>
        <v>0</v>
      </c>
      <c r="G779" s="40">
        <f>+F779*(1+$G$287)</f>
        <v>0</v>
      </c>
      <c r="H779" s="40">
        <f>+G779*(1+$H$287)</f>
        <v>0</v>
      </c>
      <c r="I779" s="16"/>
      <c r="J779" s="16"/>
    </row>
    <row r="780" spans="1:10" ht="16" hidden="1" x14ac:dyDescent="0.2">
      <c r="A780" s="16"/>
      <c r="B780" s="16"/>
      <c r="C780" s="23" t="s">
        <v>191</v>
      </c>
      <c r="D780" s="40" t="b">
        <f>IF(D779&gt;0,Instrucciones!G442)</f>
        <v>0</v>
      </c>
      <c r="E780" s="40">
        <f>+D780*(1+$E$289)</f>
        <v>0</v>
      </c>
      <c r="F780" s="40">
        <f>+E780*(1+$F$289)</f>
        <v>0</v>
      </c>
      <c r="G780" s="40">
        <f>+F780*(1+$G$289)</f>
        <v>0</v>
      </c>
      <c r="H780" s="40">
        <f>+G780*(1+$H$289)</f>
        <v>0</v>
      </c>
      <c r="I780" s="16"/>
      <c r="J780" s="16"/>
    </row>
    <row r="781" spans="1:10" ht="16" hidden="1" x14ac:dyDescent="0.2">
      <c r="A781" s="16"/>
      <c r="B781" s="16"/>
      <c r="C781" s="16"/>
      <c r="D781" s="28">
        <f>+D780*D779</f>
        <v>0</v>
      </c>
      <c r="E781" s="28">
        <f>+E780*E779</f>
        <v>0</v>
      </c>
      <c r="F781" s="28">
        <f>+F780*F779</f>
        <v>0</v>
      </c>
      <c r="G781" s="28">
        <f>+G780*G779</f>
        <v>0</v>
      </c>
      <c r="H781" s="28">
        <f>+H780*H779</f>
        <v>0</v>
      </c>
      <c r="I781" s="16"/>
      <c r="J781" s="16"/>
    </row>
    <row r="782" spans="1:10" ht="16" hidden="1" x14ac:dyDescent="0.2">
      <c r="A782" s="16"/>
      <c r="B782" s="16"/>
      <c r="C782" s="16"/>
      <c r="D782" s="29"/>
      <c r="E782" s="29"/>
      <c r="F782" s="29"/>
      <c r="G782" s="29"/>
      <c r="H782" s="29"/>
      <c r="I782" s="16"/>
      <c r="J782" s="16"/>
    </row>
    <row r="783" spans="1:10" ht="16" hidden="1" x14ac:dyDescent="0.2">
      <c r="A783" s="16"/>
      <c r="B783" s="27" t="str">
        <f>+F151</f>
        <v xml:space="preserve"> </v>
      </c>
      <c r="C783" s="23" t="s">
        <v>190</v>
      </c>
      <c r="D783" s="40">
        <f>Instrucciones!E443</f>
        <v>0</v>
      </c>
      <c r="E783" s="40">
        <f>+D783*(1+$E$287)</f>
        <v>0</v>
      </c>
      <c r="F783" s="40">
        <f>+E783*(1+$F$287)</f>
        <v>0</v>
      </c>
      <c r="G783" s="40">
        <f>+F783*(1+$G$287)</f>
        <v>0</v>
      </c>
      <c r="H783" s="40">
        <f>+G783*(1+$H$287)</f>
        <v>0</v>
      </c>
      <c r="I783" s="16"/>
      <c r="J783" s="16"/>
    </row>
    <row r="784" spans="1:10" ht="16" hidden="1" x14ac:dyDescent="0.2">
      <c r="A784" s="16"/>
      <c r="B784" s="16"/>
      <c r="C784" s="23" t="s">
        <v>191</v>
      </c>
      <c r="D784" s="40" t="b">
        <f>IF(D783&gt;0,Instrucciones!G443)</f>
        <v>0</v>
      </c>
      <c r="E784" s="40">
        <f>+D784*(1+$E$289)</f>
        <v>0</v>
      </c>
      <c r="F784" s="40">
        <f>+E784*(1+$F$289)</f>
        <v>0</v>
      </c>
      <c r="G784" s="40">
        <f>+F784*(1+$G$289)</f>
        <v>0</v>
      </c>
      <c r="H784" s="40">
        <f>+G784*(1+$H$289)</f>
        <v>0</v>
      </c>
      <c r="I784" s="16"/>
      <c r="J784" s="16"/>
    </row>
    <row r="785" spans="1:10" ht="16" hidden="1" x14ac:dyDescent="0.2">
      <c r="A785" s="16"/>
      <c r="B785" s="16"/>
      <c r="C785" s="16"/>
      <c r="D785" s="28">
        <f>+D784*D783</f>
        <v>0</v>
      </c>
      <c r="E785" s="28">
        <f>+E784*E783</f>
        <v>0</v>
      </c>
      <c r="F785" s="28">
        <f>+F784*F783</f>
        <v>0</v>
      </c>
      <c r="G785" s="28">
        <f>+G784*G783</f>
        <v>0</v>
      </c>
      <c r="H785" s="28">
        <f>+H784*H783</f>
        <v>0</v>
      </c>
      <c r="I785" s="16"/>
      <c r="J785" s="16"/>
    </row>
    <row r="786" spans="1:10" ht="16" hidden="1" x14ac:dyDescent="0.2">
      <c r="A786" s="16"/>
      <c r="B786" s="16"/>
      <c r="C786" s="16"/>
      <c r="D786" s="29"/>
      <c r="E786" s="29"/>
      <c r="F786" s="29"/>
      <c r="G786" s="29"/>
      <c r="H786" s="29"/>
      <c r="I786" s="16"/>
      <c r="J786" s="16"/>
    </row>
    <row r="787" spans="1:10" ht="16" hidden="1" x14ac:dyDescent="0.2">
      <c r="A787" s="16"/>
      <c r="B787" s="27" t="str">
        <f>+F152</f>
        <v xml:space="preserve"> </v>
      </c>
      <c r="C787" s="23" t="s">
        <v>190</v>
      </c>
      <c r="D787" s="40">
        <f>Instrucciones!E444</f>
        <v>0</v>
      </c>
      <c r="E787" s="40">
        <f>+D787*(1+$E$287)</f>
        <v>0</v>
      </c>
      <c r="F787" s="40">
        <f>+E787*(1+$F$287)</f>
        <v>0</v>
      </c>
      <c r="G787" s="40">
        <f>+F787*(1+$G$287)</f>
        <v>0</v>
      </c>
      <c r="H787" s="40">
        <f>+G787*(1+$H$287)</f>
        <v>0</v>
      </c>
      <c r="I787" s="16"/>
      <c r="J787" s="16"/>
    </row>
    <row r="788" spans="1:10" ht="16" hidden="1" x14ac:dyDescent="0.2">
      <c r="A788" s="16"/>
      <c r="B788" s="16"/>
      <c r="C788" s="23" t="s">
        <v>191</v>
      </c>
      <c r="D788" s="40" t="b">
        <f>IF(D787&gt;0,Instrucciones!G444)</f>
        <v>0</v>
      </c>
      <c r="E788" s="40">
        <f>+D788*(1+$E$289)</f>
        <v>0</v>
      </c>
      <c r="F788" s="40">
        <f>+E788*(1+$F$289)</f>
        <v>0</v>
      </c>
      <c r="G788" s="40">
        <f>+F788*(1+$G$289)</f>
        <v>0</v>
      </c>
      <c r="H788" s="40">
        <f>+G788*(1+$H$289)</f>
        <v>0</v>
      </c>
      <c r="I788" s="16"/>
      <c r="J788" s="16"/>
    </row>
    <row r="789" spans="1:10" ht="16" hidden="1" x14ac:dyDescent="0.2">
      <c r="A789" s="16"/>
      <c r="B789" s="16"/>
      <c r="C789" s="16"/>
      <c r="D789" s="28">
        <f>+D788*D787</f>
        <v>0</v>
      </c>
      <c r="E789" s="28">
        <f>+E788*E787</f>
        <v>0</v>
      </c>
      <c r="F789" s="28">
        <f>+F788*F787</f>
        <v>0</v>
      </c>
      <c r="G789" s="28">
        <f>+G788*G787</f>
        <v>0</v>
      </c>
      <c r="H789" s="28">
        <f>+H788*H787</f>
        <v>0</v>
      </c>
      <c r="I789" s="16"/>
      <c r="J789" s="16"/>
    </row>
    <row r="790" spans="1:10" ht="16" hidden="1" x14ac:dyDescent="0.2">
      <c r="A790" s="16"/>
      <c r="B790" s="16"/>
      <c r="C790" s="16"/>
      <c r="D790" s="29"/>
      <c r="E790" s="29"/>
      <c r="F790" s="29"/>
      <c r="G790" s="29"/>
      <c r="H790" s="29"/>
      <c r="I790" s="16"/>
      <c r="J790" s="16"/>
    </row>
    <row r="791" spans="1:10" ht="16" hidden="1" x14ac:dyDescent="0.2">
      <c r="A791" s="16"/>
      <c r="B791" s="27" t="str">
        <f>+F153</f>
        <v xml:space="preserve"> </v>
      </c>
      <c r="C791" s="23" t="s">
        <v>190</v>
      </c>
      <c r="D791" s="40">
        <f>Instrucciones!E445</f>
        <v>0</v>
      </c>
      <c r="E791" s="40">
        <f>+D791*(1+$E$287)</f>
        <v>0</v>
      </c>
      <c r="F791" s="40">
        <f>+E791*(1+$F$287)</f>
        <v>0</v>
      </c>
      <c r="G791" s="40">
        <f>+F791*(1+$G$287)</f>
        <v>0</v>
      </c>
      <c r="H791" s="40">
        <f>+G791*(1+$H$287)</f>
        <v>0</v>
      </c>
      <c r="I791" s="16"/>
      <c r="J791" s="16"/>
    </row>
    <row r="792" spans="1:10" ht="16" hidden="1" x14ac:dyDescent="0.2">
      <c r="A792" s="16"/>
      <c r="B792" s="16"/>
      <c r="C792" s="23" t="s">
        <v>191</v>
      </c>
      <c r="D792" s="40" t="b">
        <f>IF(D791&gt;0,Instrucciones!G445)</f>
        <v>0</v>
      </c>
      <c r="E792" s="40">
        <f>+D792*(1+$E$289)</f>
        <v>0</v>
      </c>
      <c r="F792" s="40">
        <f>+E792*(1+$F$289)</f>
        <v>0</v>
      </c>
      <c r="G792" s="40">
        <f>+F792*(1+$G$289)</f>
        <v>0</v>
      </c>
      <c r="H792" s="40">
        <f>+G792*(1+$H$289)</f>
        <v>0</v>
      </c>
      <c r="I792" s="16"/>
      <c r="J792" s="16"/>
    </row>
    <row r="793" spans="1:10" ht="16" hidden="1" x14ac:dyDescent="0.2">
      <c r="A793" s="16"/>
      <c r="B793" s="16"/>
      <c r="C793" s="16"/>
      <c r="D793" s="28">
        <f>+D792*D791</f>
        <v>0</v>
      </c>
      <c r="E793" s="28">
        <f>+E792*E791</f>
        <v>0</v>
      </c>
      <c r="F793" s="28">
        <f>+F792*F791</f>
        <v>0</v>
      </c>
      <c r="G793" s="28">
        <f>+G792*G791</f>
        <v>0</v>
      </c>
      <c r="H793" s="28">
        <f>+H792*H791</f>
        <v>0</v>
      </c>
      <c r="I793" s="16"/>
      <c r="J793" s="16"/>
    </row>
    <row r="794" spans="1:10" ht="16" hidden="1" x14ac:dyDescent="0.2">
      <c r="A794" s="16"/>
      <c r="B794" s="16"/>
      <c r="C794" s="16"/>
      <c r="D794" s="29"/>
      <c r="E794" s="29"/>
      <c r="F794" s="29"/>
      <c r="G794" s="29"/>
      <c r="H794" s="29"/>
      <c r="I794" s="16"/>
      <c r="J794" s="16"/>
    </row>
    <row r="795" spans="1:10" ht="16" hidden="1" x14ac:dyDescent="0.2">
      <c r="A795" s="16"/>
      <c r="B795" s="27" t="str">
        <f>+F154</f>
        <v xml:space="preserve"> </v>
      </c>
      <c r="C795" s="23" t="s">
        <v>190</v>
      </c>
      <c r="D795" s="40">
        <f>Instrucciones!E446</f>
        <v>0</v>
      </c>
      <c r="E795" s="40">
        <f>+D795*(1+$E$287)</f>
        <v>0</v>
      </c>
      <c r="F795" s="40">
        <f>+E795*(1+$F$287)</f>
        <v>0</v>
      </c>
      <c r="G795" s="40">
        <f>+F795*(1+$G$287)</f>
        <v>0</v>
      </c>
      <c r="H795" s="40">
        <f>+G795*(1+$H$287)</f>
        <v>0</v>
      </c>
      <c r="I795" s="16"/>
      <c r="J795" s="16"/>
    </row>
    <row r="796" spans="1:10" ht="16" hidden="1" x14ac:dyDescent="0.2">
      <c r="A796" s="16"/>
      <c r="B796" s="16"/>
      <c r="C796" s="23" t="s">
        <v>191</v>
      </c>
      <c r="D796" s="40" t="b">
        <f>IF(D795&gt;0,Instrucciones!G446)</f>
        <v>0</v>
      </c>
      <c r="E796" s="40">
        <f>+D796*(1+$E$289)</f>
        <v>0</v>
      </c>
      <c r="F796" s="40">
        <f>+E796*(1+$F$289)</f>
        <v>0</v>
      </c>
      <c r="G796" s="40">
        <f>+F796*(1+$G$289)</f>
        <v>0</v>
      </c>
      <c r="H796" s="40">
        <f>+G796*(1+$H$289)</f>
        <v>0</v>
      </c>
      <c r="I796" s="16"/>
      <c r="J796" s="16"/>
    </row>
    <row r="797" spans="1:10" ht="16" hidden="1" x14ac:dyDescent="0.2">
      <c r="A797" s="16"/>
      <c r="B797" s="16"/>
      <c r="C797" s="16"/>
      <c r="D797" s="28">
        <f>+D796*D795</f>
        <v>0</v>
      </c>
      <c r="E797" s="28">
        <f>+E796*E795</f>
        <v>0</v>
      </c>
      <c r="F797" s="28">
        <f>+F796*F795</f>
        <v>0</v>
      </c>
      <c r="G797" s="28">
        <f>+G796*G795</f>
        <v>0</v>
      </c>
      <c r="H797" s="28">
        <f>+H796*H795</f>
        <v>0</v>
      </c>
      <c r="I797" s="16"/>
      <c r="J797" s="16"/>
    </row>
    <row r="798" spans="1:10" ht="16" hidden="1" x14ac:dyDescent="0.2">
      <c r="A798" s="16"/>
      <c r="B798" s="16"/>
      <c r="C798" s="16"/>
      <c r="D798" s="29"/>
      <c r="E798" s="29"/>
      <c r="F798" s="29"/>
      <c r="G798" s="29"/>
      <c r="H798" s="29"/>
      <c r="I798" s="16"/>
      <c r="J798" s="16"/>
    </row>
    <row r="799" spans="1:10" ht="16" hidden="1" x14ac:dyDescent="0.2">
      <c r="A799" s="16"/>
      <c r="B799" s="27" t="str">
        <f>+F155</f>
        <v xml:space="preserve"> </v>
      </c>
      <c r="C799" s="23" t="s">
        <v>190</v>
      </c>
      <c r="D799" s="40">
        <f>Instrucciones!E447</f>
        <v>0</v>
      </c>
      <c r="E799" s="40">
        <f>+D799*(1+$E$287)</f>
        <v>0</v>
      </c>
      <c r="F799" s="40">
        <f>+E799*(1+$F$287)</f>
        <v>0</v>
      </c>
      <c r="G799" s="40">
        <f>+F799*(1+$G$287)</f>
        <v>0</v>
      </c>
      <c r="H799" s="40">
        <f>+G799*(1+$H$287)</f>
        <v>0</v>
      </c>
      <c r="I799" s="16"/>
      <c r="J799" s="16"/>
    </row>
    <row r="800" spans="1:10" ht="16" hidden="1" x14ac:dyDescent="0.2">
      <c r="A800" s="16"/>
      <c r="B800" s="16"/>
      <c r="C800" s="23" t="s">
        <v>191</v>
      </c>
      <c r="D800" s="40" t="b">
        <f>IF(D799&gt;0,Instrucciones!G447)</f>
        <v>0</v>
      </c>
      <c r="E800" s="40">
        <f>+D800*(1+$E$289)</f>
        <v>0</v>
      </c>
      <c r="F800" s="40">
        <f>+E800*(1+$F$289)</f>
        <v>0</v>
      </c>
      <c r="G800" s="40">
        <f>+F800*(1+$G$289)</f>
        <v>0</v>
      </c>
      <c r="H800" s="40">
        <f>+G800*(1+$H$289)</f>
        <v>0</v>
      </c>
      <c r="I800" s="16"/>
      <c r="J800" s="16"/>
    </row>
    <row r="801" spans="1:10" ht="16" hidden="1" x14ac:dyDescent="0.2">
      <c r="A801" s="16"/>
      <c r="B801" s="16"/>
      <c r="C801" s="16"/>
      <c r="D801" s="28">
        <f>+D800*D799</f>
        <v>0</v>
      </c>
      <c r="E801" s="28">
        <f>+E800*E799</f>
        <v>0</v>
      </c>
      <c r="F801" s="28">
        <f>+F800*F799</f>
        <v>0</v>
      </c>
      <c r="G801" s="28">
        <f>+G800*G799</f>
        <v>0</v>
      </c>
      <c r="H801" s="28">
        <f>+H800*H799</f>
        <v>0</v>
      </c>
      <c r="I801" s="16"/>
      <c r="J801" s="16"/>
    </row>
    <row r="802" spans="1:10" ht="16" hidden="1" x14ac:dyDescent="0.2">
      <c r="A802" s="16"/>
      <c r="B802" s="16"/>
      <c r="C802" s="16"/>
      <c r="D802" s="29"/>
      <c r="E802" s="29"/>
      <c r="F802" s="29"/>
      <c r="G802" s="29"/>
      <c r="H802" s="29"/>
      <c r="I802" s="16"/>
      <c r="J802" s="16"/>
    </row>
    <row r="803" spans="1:10" ht="16" hidden="1" x14ac:dyDescent="0.2">
      <c r="A803" s="16"/>
      <c r="B803" s="27" t="str">
        <f>+F156</f>
        <v xml:space="preserve"> </v>
      </c>
      <c r="C803" s="23" t="s">
        <v>190</v>
      </c>
      <c r="D803" s="40">
        <f>Instrucciones!E448</f>
        <v>0</v>
      </c>
      <c r="E803" s="40">
        <f>+D803*(1+$E$287)</f>
        <v>0</v>
      </c>
      <c r="F803" s="40">
        <f>+E803*(1+$F$287)</f>
        <v>0</v>
      </c>
      <c r="G803" s="40">
        <f>+F803*(1+$G$287)</f>
        <v>0</v>
      </c>
      <c r="H803" s="40">
        <f>+G803*(1+$H$287)</f>
        <v>0</v>
      </c>
      <c r="I803" s="16"/>
      <c r="J803" s="16"/>
    </row>
    <row r="804" spans="1:10" ht="16" hidden="1" x14ac:dyDescent="0.2">
      <c r="A804" s="16"/>
      <c r="B804" s="16"/>
      <c r="C804" s="23" t="s">
        <v>191</v>
      </c>
      <c r="D804" s="40" t="b">
        <f>IF(D803&gt;0,Instrucciones!G448)</f>
        <v>0</v>
      </c>
      <c r="E804" s="40">
        <f>+D804*(1+$E$289)</f>
        <v>0</v>
      </c>
      <c r="F804" s="40">
        <f>+E804*(1+$F$289)</f>
        <v>0</v>
      </c>
      <c r="G804" s="40">
        <f>+F804*(1+$G$289)</f>
        <v>0</v>
      </c>
      <c r="H804" s="40">
        <f>+G804*(1+$H$289)</f>
        <v>0</v>
      </c>
      <c r="I804" s="16"/>
      <c r="J804" s="16"/>
    </row>
    <row r="805" spans="1:10" ht="16" hidden="1" x14ac:dyDescent="0.2">
      <c r="A805" s="16"/>
      <c r="B805" s="16"/>
      <c r="C805" s="16"/>
      <c r="D805" s="28">
        <f>+D804*D803</f>
        <v>0</v>
      </c>
      <c r="E805" s="28">
        <f>+E804*E803</f>
        <v>0</v>
      </c>
      <c r="F805" s="28">
        <f>+F804*F803</f>
        <v>0</v>
      </c>
      <c r="G805" s="28">
        <f>+G804*G803</f>
        <v>0</v>
      </c>
      <c r="H805" s="28">
        <f>+H804*H803</f>
        <v>0</v>
      </c>
      <c r="I805" s="16"/>
      <c r="J805" s="16"/>
    </row>
    <row r="806" spans="1:10" ht="16" hidden="1" x14ac:dyDescent="0.2">
      <c r="A806" s="16"/>
      <c r="B806" s="16"/>
      <c r="C806" s="16"/>
      <c r="D806" s="29"/>
      <c r="E806" s="29"/>
      <c r="F806" s="29"/>
      <c r="G806" s="29"/>
      <c r="H806" s="29"/>
      <c r="I806" s="16"/>
      <c r="J806" s="16"/>
    </row>
    <row r="807" spans="1:10" ht="16" hidden="1" x14ac:dyDescent="0.2">
      <c r="A807" s="16"/>
      <c r="B807" s="27" t="str">
        <f>+F157</f>
        <v xml:space="preserve"> </v>
      </c>
      <c r="C807" s="23" t="s">
        <v>190</v>
      </c>
      <c r="D807" s="40">
        <f>Instrucciones!E449</f>
        <v>0</v>
      </c>
      <c r="E807" s="40">
        <f>+D807*(1+$E$287)</f>
        <v>0</v>
      </c>
      <c r="F807" s="40">
        <f>+E807*(1+$F$287)</f>
        <v>0</v>
      </c>
      <c r="G807" s="40">
        <f>+F807*(1+$G$287)</f>
        <v>0</v>
      </c>
      <c r="H807" s="40">
        <f>+G807*(1+$H$287)</f>
        <v>0</v>
      </c>
      <c r="I807" s="16"/>
      <c r="J807" s="16"/>
    </row>
    <row r="808" spans="1:10" ht="16" hidden="1" x14ac:dyDescent="0.2">
      <c r="A808" s="16"/>
      <c r="B808" s="16"/>
      <c r="C808" s="23" t="s">
        <v>191</v>
      </c>
      <c r="D808" s="40" t="b">
        <f>IF(D807&gt;0,Instrucciones!G449)</f>
        <v>0</v>
      </c>
      <c r="E808" s="40">
        <f>+D808*(1+$E$289)</f>
        <v>0</v>
      </c>
      <c r="F808" s="40">
        <f>+E808*(1+$F$289)</f>
        <v>0</v>
      </c>
      <c r="G808" s="40">
        <f>+F808*(1+$G$289)</f>
        <v>0</v>
      </c>
      <c r="H808" s="40">
        <f>+G808*(1+$H$289)</f>
        <v>0</v>
      </c>
      <c r="I808" s="16"/>
      <c r="J808" s="16"/>
    </row>
    <row r="809" spans="1:10" ht="16" hidden="1" x14ac:dyDescent="0.2">
      <c r="A809" s="16"/>
      <c r="B809" s="16"/>
      <c r="C809" s="16"/>
      <c r="D809" s="28">
        <f>+D808*D807</f>
        <v>0</v>
      </c>
      <c r="E809" s="28">
        <f>+E808*E807</f>
        <v>0</v>
      </c>
      <c r="F809" s="28">
        <f>+F808*F807</f>
        <v>0</v>
      </c>
      <c r="G809" s="28">
        <f>+G808*G807</f>
        <v>0</v>
      </c>
      <c r="H809" s="28">
        <f>+H808*H807</f>
        <v>0</v>
      </c>
      <c r="I809" s="16"/>
      <c r="J809" s="16"/>
    </row>
    <row r="810" spans="1:10" ht="16" hidden="1" x14ac:dyDescent="0.2">
      <c r="A810" s="16"/>
      <c r="B810" s="16"/>
      <c r="C810" s="16"/>
      <c r="D810" s="29"/>
      <c r="E810" s="29"/>
      <c r="F810" s="29"/>
      <c r="G810" s="29"/>
      <c r="H810" s="29"/>
      <c r="I810" s="16"/>
      <c r="J810" s="16"/>
    </row>
    <row r="811" spans="1:10" ht="16" hidden="1" x14ac:dyDescent="0.2">
      <c r="A811" s="16"/>
      <c r="B811" s="27" t="str">
        <f>+F158</f>
        <v xml:space="preserve"> </v>
      </c>
      <c r="C811" s="23" t="s">
        <v>190</v>
      </c>
      <c r="D811" s="40">
        <f>Instrucciones!E450</f>
        <v>0</v>
      </c>
      <c r="E811" s="40">
        <f>+D811*(1+$E$287)</f>
        <v>0</v>
      </c>
      <c r="F811" s="40">
        <f>+E811*(1+$F$287)</f>
        <v>0</v>
      </c>
      <c r="G811" s="40">
        <f>+F811*(1+$G$287)</f>
        <v>0</v>
      </c>
      <c r="H811" s="40">
        <f>+G811*(1+$H$287)</f>
        <v>0</v>
      </c>
      <c r="I811" s="16"/>
      <c r="J811" s="16"/>
    </row>
    <row r="812" spans="1:10" ht="16" hidden="1" x14ac:dyDescent="0.2">
      <c r="A812" s="16"/>
      <c r="B812" s="16"/>
      <c r="C812" s="23" t="s">
        <v>191</v>
      </c>
      <c r="D812" s="40" t="b">
        <f>IF(D811&gt;0,Instrucciones!G450)</f>
        <v>0</v>
      </c>
      <c r="E812" s="40">
        <f>+D812*(1+$E$289)</f>
        <v>0</v>
      </c>
      <c r="F812" s="40">
        <f>+E812*(1+$F$289)</f>
        <v>0</v>
      </c>
      <c r="G812" s="40">
        <f>+F812*(1+$G$289)</f>
        <v>0</v>
      </c>
      <c r="H812" s="40">
        <f>+G812*(1+$H$289)</f>
        <v>0</v>
      </c>
      <c r="I812" s="16"/>
      <c r="J812" s="16"/>
    </row>
    <row r="813" spans="1:10" ht="16" hidden="1" x14ac:dyDescent="0.2">
      <c r="A813" s="16"/>
      <c r="B813" s="16"/>
      <c r="C813" s="16"/>
      <c r="D813" s="28">
        <f>+D812*D811</f>
        <v>0</v>
      </c>
      <c r="E813" s="28">
        <f>+E812*E811</f>
        <v>0</v>
      </c>
      <c r="F813" s="28">
        <f>+F812*F811</f>
        <v>0</v>
      </c>
      <c r="G813" s="28">
        <f>+G812*G811</f>
        <v>0</v>
      </c>
      <c r="H813" s="28">
        <f>+H812*H811</f>
        <v>0</v>
      </c>
      <c r="I813" s="16"/>
      <c r="J813" s="16"/>
    </row>
    <row r="814" spans="1:10" ht="16" hidden="1" x14ac:dyDescent="0.2">
      <c r="A814" s="16"/>
      <c r="B814" s="16"/>
      <c r="C814" s="16"/>
      <c r="D814" s="29"/>
      <c r="E814" s="29"/>
      <c r="F814" s="29"/>
      <c r="G814" s="29"/>
      <c r="H814" s="29"/>
      <c r="I814" s="16"/>
      <c r="J814" s="16"/>
    </row>
    <row r="815" spans="1:10" ht="16" hidden="1" x14ac:dyDescent="0.2">
      <c r="A815" s="16"/>
      <c r="B815" s="27" t="str">
        <f>+F159</f>
        <v xml:space="preserve"> </v>
      </c>
      <c r="C815" s="23" t="s">
        <v>190</v>
      </c>
      <c r="D815" s="40">
        <f>Instrucciones!E451</f>
        <v>0</v>
      </c>
      <c r="E815" s="40">
        <f>+D815*(1+$E$287)</f>
        <v>0</v>
      </c>
      <c r="F815" s="40">
        <f>+E815*(1+$F$287)</f>
        <v>0</v>
      </c>
      <c r="G815" s="40">
        <f>+F815*(1+$G$287)</f>
        <v>0</v>
      </c>
      <c r="H815" s="40">
        <f>+G815*(1+$H$287)</f>
        <v>0</v>
      </c>
      <c r="I815" s="16"/>
      <c r="J815" s="16"/>
    </row>
    <row r="816" spans="1:10" ht="16" hidden="1" x14ac:dyDescent="0.2">
      <c r="A816" s="16"/>
      <c r="B816" s="16"/>
      <c r="C816" s="23" t="s">
        <v>191</v>
      </c>
      <c r="D816" s="40" t="b">
        <f>IF(D815&gt;0,Instrucciones!G451)</f>
        <v>0</v>
      </c>
      <c r="E816" s="40">
        <f>+D816*(1+$E$289)</f>
        <v>0</v>
      </c>
      <c r="F816" s="40">
        <f>+E816*(1+$F$289)</f>
        <v>0</v>
      </c>
      <c r="G816" s="40">
        <f>+F816*(1+$G$289)</f>
        <v>0</v>
      </c>
      <c r="H816" s="40">
        <f>+G816*(1+$H$289)</f>
        <v>0</v>
      </c>
      <c r="I816" s="16"/>
      <c r="J816" s="16"/>
    </row>
    <row r="817" spans="1:10" ht="16" hidden="1" x14ac:dyDescent="0.2">
      <c r="A817" s="16"/>
      <c r="B817" s="16"/>
      <c r="C817" s="16"/>
      <c r="D817" s="28">
        <f>+D816*D815</f>
        <v>0</v>
      </c>
      <c r="E817" s="28">
        <f>+E816*E815</f>
        <v>0</v>
      </c>
      <c r="F817" s="28">
        <f>+F816*F815</f>
        <v>0</v>
      </c>
      <c r="G817" s="28">
        <f>+G816*G815</f>
        <v>0</v>
      </c>
      <c r="H817" s="28">
        <f>+H816*H815</f>
        <v>0</v>
      </c>
      <c r="I817" s="16"/>
      <c r="J817" s="16"/>
    </row>
    <row r="818" spans="1:10" ht="16" hidden="1" x14ac:dyDescent="0.2">
      <c r="A818" s="16"/>
      <c r="B818" s="16"/>
      <c r="C818" s="16"/>
      <c r="D818" s="29"/>
      <c r="E818" s="29"/>
      <c r="F818" s="29"/>
      <c r="G818" s="29"/>
      <c r="H818" s="29"/>
      <c r="I818" s="16"/>
      <c r="J818" s="16"/>
    </row>
    <row r="819" spans="1:10" ht="16" hidden="1" x14ac:dyDescent="0.2">
      <c r="B819" s="27" t="str">
        <f>+F160</f>
        <v xml:space="preserve"> </v>
      </c>
      <c r="C819" s="23" t="s">
        <v>190</v>
      </c>
      <c r="D819" s="40">
        <f>Instrucciones!E452</f>
        <v>0</v>
      </c>
      <c r="E819" s="40">
        <f>+D819*(1+$E$287)</f>
        <v>0</v>
      </c>
      <c r="F819" s="40">
        <f>+E819*(1+$F$287)</f>
        <v>0</v>
      </c>
      <c r="G819" s="40">
        <f>+F819*(1+$G$287)</f>
        <v>0</v>
      </c>
      <c r="H819" s="40">
        <f>+G819*(1+$H$287)</f>
        <v>0</v>
      </c>
      <c r="I819" s="16"/>
      <c r="J819" s="16"/>
    </row>
    <row r="820" spans="1:10" ht="16" hidden="1" x14ac:dyDescent="0.2">
      <c r="A820" s="16"/>
      <c r="B820" s="16"/>
      <c r="C820" s="23" t="s">
        <v>191</v>
      </c>
      <c r="D820" s="40" t="b">
        <f>IF(D819&gt;0,Instrucciones!G452)</f>
        <v>0</v>
      </c>
      <c r="E820" s="40">
        <f>+D820*(1+$E$289)</f>
        <v>0</v>
      </c>
      <c r="F820" s="40">
        <f>+E820*(1+$F$289)</f>
        <v>0</v>
      </c>
      <c r="G820" s="40">
        <f>+F820*(1+$G$289)</f>
        <v>0</v>
      </c>
      <c r="H820" s="40">
        <f>+G820*(1+$H$289)</f>
        <v>0</v>
      </c>
      <c r="I820" s="16"/>
      <c r="J820" s="16"/>
    </row>
    <row r="821" spans="1:10" ht="16" hidden="1" x14ac:dyDescent="0.2">
      <c r="A821" s="16"/>
      <c r="B821" s="16"/>
      <c r="C821" s="16"/>
      <c r="D821" s="28">
        <f>+D820*D819</f>
        <v>0</v>
      </c>
      <c r="E821" s="28">
        <f>+E820*E819</f>
        <v>0</v>
      </c>
      <c r="F821" s="28">
        <f>+F820*F819</f>
        <v>0</v>
      </c>
      <c r="G821" s="28">
        <f>+G820*G819</f>
        <v>0</v>
      </c>
      <c r="H821" s="28">
        <f>+H820*H819</f>
        <v>0</v>
      </c>
      <c r="I821" s="16"/>
      <c r="J821" s="16"/>
    </row>
    <row r="822" spans="1:10" ht="16" hidden="1" x14ac:dyDescent="0.2">
      <c r="A822" s="16"/>
      <c r="B822" s="16"/>
      <c r="C822" s="16"/>
      <c r="D822" s="29"/>
      <c r="E822" s="29"/>
      <c r="F822" s="29"/>
      <c r="G822" s="29"/>
      <c r="H822" s="29"/>
      <c r="I822" s="16"/>
      <c r="J822" s="16"/>
    </row>
    <row r="823" spans="1:10" ht="16" hidden="1" x14ac:dyDescent="0.2">
      <c r="A823" s="16"/>
      <c r="B823" s="27" t="str">
        <f>+F161</f>
        <v xml:space="preserve"> </v>
      </c>
      <c r="C823" s="23" t="s">
        <v>190</v>
      </c>
      <c r="D823" s="40">
        <f>Instrucciones!E453</f>
        <v>0</v>
      </c>
      <c r="E823" s="40">
        <f>+D823*(1+$E$287)</f>
        <v>0</v>
      </c>
      <c r="F823" s="40">
        <f>+E823*(1+$F$287)</f>
        <v>0</v>
      </c>
      <c r="G823" s="40">
        <f>+F823*(1+$G$287)</f>
        <v>0</v>
      </c>
      <c r="H823" s="40">
        <f>+G823*(1+$H$287)</f>
        <v>0</v>
      </c>
      <c r="I823" s="16"/>
      <c r="J823" s="16"/>
    </row>
    <row r="824" spans="1:10" ht="16" hidden="1" x14ac:dyDescent="0.2">
      <c r="A824" s="16"/>
      <c r="B824" s="16"/>
      <c r="C824" s="23" t="s">
        <v>191</v>
      </c>
      <c r="D824" s="40" t="b">
        <f>IF(D823&gt;0,Instrucciones!G453)</f>
        <v>0</v>
      </c>
      <c r="E824" s="40">
        <f>+D824*(1+$E$289)</f>
        <v>0</v>
      </c>
      <c r="F824" s="40">
        <f>+E824*(1+$F$289)</f>
        <v>0</v>
      </c>
      <c r="G824" s="40">
        <f>+F824*(1+$G$289)</f>
        <v>0</v>
      </c>
      <c r="H824" s="40">
        <f>+G824*(1+$H$289)</f>
        <v>0</v>
      </c>
      <c r="I824" s="16"/>
      <c r="J824" s="16"/>
    </row>
    <row r="825" spans="1:10" ht="16" hidden="1" x14ac:dyDescent="0.2">
      <c r="A825" s="16"/>
      <c r="B825" s="16"/>
      <c r="C825" s="16"/>
      <c r="D825" s="28">
        <f>+D824*D823</f>
        <v>0</v>
      </c>
      <c r="E825" s="28">
        <f>+E824*E823</f>
        <v>0</v>
      </c>
      <c r="F825" s="28">
        <f>+F824*F823</f>
        <v>0</v>
      </c>
      <c r="G825" s="28">
        <f>+G824*G823</f>
        <v>0</v>
      </c>
      <c r="H825" s="28">
        <f>+H824*H823</f>
        <v>0</v>
      </c>
      <c r="I825" s="16"/>
      <c r="J825" s="16"/>
    </row>
    <row r="826" spans="1:10" ht="16" hidden="1" x14ac:dyDescent="0.2">
      <c r="A826" s="16"/>
      <c r="B826" s="16"/>
      <c r="C826" s="16"/>
      <c r="D826" s="29"/>
      <c r="E826" s="29"/>
      <c r="F826" s="29"/>
      <c r="G826" s="29"/>
      <c r="H826" s="29"/>
      <c r="I826" s="16"/>
      <c r="J826" s="16"/>
    </row>
    <row r="827" spans="1:10" ht="16" hidden="1" x14ac:dyDescent="0.2">
      <c r="A827" s="16"/>
      <c r="B827" s="27" t="str">
        <f>+F162</f>
        <v xml:space="preserve"> </v>
      </c>
      <c r="C827" s="23" t="s">
        <v>190</v>
      </c>
      <c r="D827" s="40">
        <f>Instrucciones!E454</f>
        <v>0</v>
      </c>
      <c r="E827" s="40">
        <f>+D827*(1+$E$287)</f>
        <v>0</v>
      </c>
      <c r="F827" s="40">
        <f>+E827*(1+$F$287)</f>
        <v>0</v>
      </c>
      <c r="G827" s="40">
        <f>+F827*(1+$G$287)</f>
        <v>0</v>
      </c>
      <c r="H827" s="40">
        <f>+G827*(1+$H$287)</f>
        <v>0</v>
      </c>
      <c r="I827" s="16"/>
      <c r="J827" s="16"/>
    </row>
    <row r="828" spans="1:10" ht="16" hidden="1" x14ac:dyDescent="0.2">
      <c r="A828" s="16"/>
      <c r="B828" s="16"/>
      <c r="C828" s="23" t="s">
        <v>191</v>
      </c>
      <c r="D828" s="40" t="b">
        <f>IF(D827&gt;0,Instrucciones!G454)</f>
        <v>0</v>
      </c>
      <c r="E828" s="40">
        <f>+D828*(1+$E$289)</f>
        <v>0</v>
      </c>
      <c r="F828" s="40">
        <f>+E828*(1+$F$289)</f>
        <v>0</v>
      </c>
      <c r="G828" s="40">
        <f>+F828*(1+$G$289)</f>
        <v>0</v>
      </c>
      <c r="H828" s="40">
        <f>+G828*(1+$H$289)</f>
        <v>0</v>
      </c>
      <c r="I828" s="16"/>
      <c r="J828" s="16"/>
    </row>
    <row r="829" spans="1:10" ht="16" hidden="1" x14ac:dyDescent="0.2">
      <c r="A829" s="16"/>
      <c r="B829" s="16"/>
      <c r="C829" s="16"/>
      <c r="D829" s="28">
        <f>+D828*D827</f>
        <v>0</v>
      </c>
      <c r="E829" s="28">
        <f>+E828*E827</f>
        <v>0</v>
      </c>
      <c r="F829" s="28">
        <f>+F828*F827</f>
        <v>0</v>
      </c>
      <c r="G829" s="28">
        <f>+G828*G827</f>
        <v>0</v>
      </c>
      <c r="H829" s="28">
        <f>+H828*H827</f>
        <v>0</v>
      </c>
      <c r="I829" s="16"/>
      <c r="J829" s="16"/>
    </row>
    <row r="830" spans="1:10" ht="16" hidden="1" x14ac:dyDescent="0.2">
      <c r="A830" s="16"/>
      <c r="B830" s="16"/>
      <c r="C830" s="16"/>
      <c r="D830" s="29"/>
      <c r="E830" s="29"/>
      <c r="F830" s="29"/>
      <c r="G830" s="29"/>
      <c r="H830" s="29"/>
      <c r="I830" s="16"/>
      <c r="J830" s="16"/>
    </row>
    <row r="831" spans="1:10" ht="16" hidden="1" x14ac:dyDescent="0.2">
      <c r="A831" s="16"/>
      <c r="B831" s="27" t="str">
        <f>+F163</f>
        <v xml:space="preserve"> </v>
      </c>
      <c r="C831" s="23" t="s">
        <v>190</v>
      </c>
      <c r="D831" s="40">
        <f>Instrucciones!E455</f>
        <v>0</v>
      </c>
      <c r="E831" s="40">
        <f>+D831*(1+$E$287)</f>
        <v>0</v>
      </c>
      <c r="F831" s="40">
        <f>+E831*(1+$F$287)</f>
        <v>0</v>
      </c>
      <c r="G831" s="40">
        <f>+F831*(1+$G$287)</f>
        <v>0</v>
      </c>
      <c r="H831" s="40">
        <f>+G831*(1+$H$287)</f>
        <v>0</v>
      </c>
      <c r="I831" s="16"/>
      <c r="J831" s="16"/>
    </row>
    <row r="832" spans="1:10" ht="16" hidden="1" x14ac:dyDescent="0.2">
      <c r="A832" s="16"/>
      <c r="B832" s="16"/>
      <c r="C832" s="23" t="s">
        <v>191</v>
      </c>
      <c r="D832" s="40" t="b">
        <f>IF(D831&gt;0,Instrucciones!G455)</f>
        <v>0</v>
      </c>
      <c r="E832" s="40">
        <f>+D832*(1+$E$289)</f>
        <v>0</v>
      </c>
      <c r="F832" s="40">
        <f>+E832*(1+$F$289)</f>
        <v>0</v>
      </c>
      <c r="G832" s="40">
        <f>+F832*(1+$G$289)</f>
        <v>0</v>
      </c>
      <c r="H832" s="40">
        <f>+G832*(1+$H$289)</f>
        <v>0</v>
      </c>
      <c r="I832" s="16"/>
      <c r="J832" s="16"/>
    </row>
    <row r="833" spans="1:10" ht="16" hidden="1" x14ac:dyDescent="0.2">
      <c r="A833" s="16"/>
      <c r="B833" s="16"/>
      <c r="C833" s="16"/>
      <c r="D833" s="28">
        <f>+D832*D831</f>
        <v>0</v>
      </c>
      <c r="E833" s="28">
        <f>+E832*E831</f>
        <v>0</v>
      </c>
      <c r="F833" s="28">
        <f>+F832*F831</f>
        <v>0</v>
      </c>
      <c r="G833" s="28">
        <f>+G832*G831</f>
        <v>0</v>
      </c>
      <c r="H833" s="28">
        <f>+H832*H831</f>
        <v>0</v>
      </c>
      <c r="I833" s="16"/>
      <c r="J833" s="16"/>
    </row>
    <row r="834" spans="1:10" ht="16" hidden="1" x14ac:dyDescent="0.2">
      <c r="A834" s="16"/>
      <c r="B834" s="16"/>
      <c r="C834" s="16"/>
      <c r="D834" s="29"/>
      <c r="E834" s="29"/>
      <c r="F834" s="29"/>
      <c r="G834" s="29"/>
      <c r="H834" s="29"/>
      <c r="I834" s="16"/>
      <c r="J834" s="16"/>
    </row>
    <row r="835" spans="1:10" ht="16" hidden="1" x14ac:dyDescent="0.2">
      <c r="A835" s="16"/>
      <c r="B835" s="27" t="str">
        <f>+F164</f>
        <v xml:space="preserve"> </v>
      </c>
      <c r="C835" s="23" t="s">
        <v>190</v>
      </c>
      <c r="D835" s="40">
        <f>Instrucciones!E456</f>
        <v>0</v>
      </c>
      <c r="E835" s="40">
        <f>+D835*(1+$E$287)</f>
        <v>0</v>
      </c>
      <c r="F835" s="40">
        <f>+E835*(1+$F$287)</f>
        <v>0</v>
      </c>
      <c r="G835" s="40">
        <f>+F835*(1+$G$287)</f>
        <v>0</v>
      </c>
      <c r="H835" s="40">
        <f>+G835*(1+$H$287)</f>
        <v>0</v>
      </c>
      <c r="I835" s="16"/>
      <c r="J835" s="16"/>
    </row>
    <row r="836" spans="1:10" ht="16" hidden="1" x14ac:dyDescent="0.2">
      <c r="A836" s="16"/>
      <c r="B836" s="16"/>
      <c r="C836" s="23" t="s">
        <v>191</v>
      </c>
      <c r="D836" s="40" t="b">
        <f>IF(D835&gt;0,Instrucciones!G456)</f>
        <v>0</v>
      </c>
      <c r="E836" s="40">
        <f>+D836*(1+$E$289)</f>
        <v>0</v>
      </c>
      <c r="F836" s="40">
        <f>+E836*(1+$F$289)</f>
        <v>0</v>
      </c>
      <c r="G836" s="40">
        <f>+F836*(1+$G$289)</f>
        <v>0</v>
      </c>
      <c r="H836" s="40">
        <f>+G836*(1+$H$289)</f>
        <v>0</v>
      </c>
      <c r="I836" s="16"/>
      <c r="J836" s="16"/>
    </row>
    <row r="837" spans="1:10" ht="16" hidden="1" x14ac:dyDescent="0.2">
      <c r="A837" s="16"/>
      <c r="B837" s="16"/>
      <c r="C837" s="16"/>
      <c r="D837" s="28">
        <f>+D836*D835</f>
        <v>0</v>
      </c>
      <c r="E837" s="28">
        <f>+E836*E835</f>
        <v>0</v>
      </c>
      <c r="F837" s="28">
        <f>+F836*F835</f>
        <v>0</v>
      </c>
      <c r="G837" s="28">
        <f>+G836*G835</f>
        <v>0</v>
      </c>
      <c r="H837" s="28">
        <f>+H836*H835</f>
        <v>0</v>
      </c>
      <c r="I837" s="16"/>
      <c r="J837" s="16"/>
    </row>
    <row r="838" spans="1:10" ht="16" hidden="1" x14ac:dyDescent="0.2">
      <c r="A838" s="16"/>
      <c r="B838" s="16"/>
      <c r="C838" s="16"/>
      <c r="D838" s="29"/>
      <c r="E838" s="29"/>
      <c r="F838" s="29"/>
      <c r="G838" s="29"/>
      <c r="H838" s="29"/>
      <c r="I838" s="16"/>
      <c r="J838" s="16"/>
    </row>
    <row r="839" spans="1:10" ht="16" hidden="1" x14ac:dyDescent="0.2">
      <c r="A839" s="16"/>
      <c r="B839" s="27" t="str">
        <f>+F165</f>
        <v xml:space="preserve"> </v>
      </c>
      <c r="C839" s="23" t="s">
        <v>190</v>
      </c>
      <c r="D839" s="40">
        <f>Instrucciones!E457</f>
        <v>0</v>
      </c>
      <c r="E839" s="40">
        <f>+D839*(1+$E$287)</f>
        <v>0</v>
      </c>
      <c r="F839" s="40">
        <f>+E839*(1+$F$287)</f>
        <v>0</v>
      </c>
      <c r="G839" s="40">
        <f>+F839*(1+$G$287)</f>
        <v>0</v>
      </c>
      <c r="H839" s="40">
        <f>+G839*(1+$H$287)</f>
        <v>0</v>
      </c>
      <c r="I839" s="16"/>
      <c r="J839" s="16"/>
    </row>
    <row r="840" spans="1:10" ht="16" hidden="1" x14ac:dyDescent="0.2">
      <c r="A840" s="16"/>
      <c r="B840" s="16"/>
      <c r="C840" s="23" t="s">
        <v>191</v>
      </c>
      <c r="D840" s="40" t="b">
        <f>IF(D839&gt;0,Instrucciones!G457)</f>
        <v>0</v>
      </c>
      <c r="E840" s="40">
        <f>+D840*(1+$E$289)</f>
        <v>0</v>
      </c>
      <c r="F840" s="40">
        <f>+E840*(1+$F$289)</f>
        <v>0</v>
      </c>
      <c r="G840" s="40">
        <f>+F840*(1+$G$289)</f>
        <v>0</v>
      </c>
      <c r="H840" s="40">
        <f>+G840*(1+$H$289)</f>
        <v>0</v>
      </c>
      <c r="I840" s="16"/>
      <c r="J840" s="16"/>
    </row>
    <row r="841" spans="1:10" ht="16" hidden="1" x14ac:dyDescent="0.2">
      <c r="A841" s="16"/>
      <c r="B841" s="16"/>
      <c r="C841" s="16"/>
      <c r="D841" s="28">
        <f>+D840*D839</f>
        <v>0</v>
      </c>
      <c r="E841" s="28">
        <f>+E840*E839</f>
        <v>0</v>
      </c>
      <c r="F841" s="28">
        <f>+F840*F839</f>
        <v>0</v>
      </c>
      <c r="G841" s="28">
        <f>+G840*G839</f>
        <v>0</v>
      </c>
      <c r="H841" s="28">
        <f>+H840*H839</f>
        <v>0</v>
      </c>
      <c r="I841" s="16"/>
      <c r="J841" s="16"/>
    </row>
    <row r="842" spans="1:10" ht="16" hidden="1" x14ac:dyDescent="0.2">
      <c r="A842" s="16"/>
      <c r="B842" s="16"/>
      <c r="C842" s="16"/>
      <c r="D842" s="29"/>
      <c r="E842" s="29"/>
      <c r="F842" s="29"/>
      <c r="G842" s="29"/>
      <c r="H842" s="29"/>
      <c r="I842" s="16"/>
      <c r="J842" s="16"/>
    </row>
    <row r="843" spans="1:10" ht="16" hidden="1" x14ac:dyDescent="0.2">
      <c r="A843" s="16"/>
      <c r="B843" s="27" t="str">
        <f>+F166</f>
        <v xml:space="preserve"> </v>
      </c>
      <c r="C843" s="23" t="s">
        <v>190</v>
      </c>
      <c r="D843" s="40">
        <f>Instrucciones!E458</f>
        <v>0</v>
      </c>
      <c r="E843" s="40">
        <f>+D843*(1+$E$287)</f>
        <v>0</v>
      </c>
      <c r="F843" s="40">
        <f>+E843*(1+$F$287)</f>
        <v>0</v>
      </c>
      <c r="G843" s="40">
        <f>+F843*(1+$G$287)</f>
        <v>0</v>
      </c>
      <c r="H843" s="40">
        <f>+G843*(1+$H$287)</f>
        <v>0</v>
      </c>
      <c r="I843" s="16"/>
      <c r="J843" s="16"/>
    </row>
    <row r="844" spans="1:10" ht="16" hidden="1" x14ac:dyDescent="0.2">
      <c r="A844" s="16"/>
      <c r="B844" s="16"/>
      <c r="C844" s="23" t="s">
        <v>191</v>
      </c>
      <c r="D844" s="40" t="b">
        <f>IF(D843&gt;0,Instrucciones!G458)</f>
        <v>0</v>
      </c>
      <c r="E844" s="40">
        <f>+D844*(1+$E$289)</f>
        <v>0</v>
      </c>
      <c r="F844" s="40">
        <f>+E844*(1+$F$289)</f>
        <v>0</v>
      </c>
      <c r="G844" s="40">
        <f>+F844*(1+$G$289)</f>
        <v>0</v>
      </c>
      <c r="H844" s="40">
        <f>+G844*(1+$H$289)</f>
        <v>0</v>
      </c>
      <c r="I844" s="16"/>
      <c r="J844" s="16"/>
    </row>
    <row r="845" spans="1:10" ht="16" hidden="1" x14ac:dyDescent="0.2">
      <c r="A845" s="16"/>
      <c r="B845" s="16"/>
      <c r="C845" s="16"/>
      <c r="D845" s="28">
        <f>+D844*D843</f>
        <v>0</v>
      </c>
      <c r="E845" s="28">
        <f>+E844*E843</f>
        <v>0</v>
      </c>
      <c r="F845" s="28">
        <f>+F844*F843</f>
        <v>0</v>
      </c>
      <c r="G845" s="28">
        <f>+G844*G843</f>
        <v>0</v>
      </c>
      <c r="H845" s="28">
        <f>+H844*H843</f>
        <v>0</v>
      </c>
      <c r="I845" s="16"/>
      <c r="J845" s="16"/>
    </row>
    <row r="846" spans="1:10" ht="16" hidden="1" x14ac:dyDescent="0.2">
      <c r="A846" s="16"/>
      <c r="B846" s="16"/>
      <c r="C846" s="16"/>
      <c r="D846" s="29"/>
      <c r="E846" s="29"/>
      <c r="F846" s="29"/>
      <c r="G846" s="29"/>
      <c r="H846" s="29"/>
      <c r="I846" s="16"/>
      <c r="J846" s="16"/>
    </row>
    <row r="847" spans="1:10" ht="16" hidden="1" x14ac:dyDescent="0.2">
      <c r="A847" s="16"/>
      <c r="B847" s="27" t="str">
        <f>+F167</f>
        <v xml:space="preserve"> </v>
      </c>
      <c r="C847" s="23" t="s">
        <v>190</v>
      </c>
      <c r="D847" s="40">
        <f>Instrucciones!E459</f>
        <v>0</v>
      </c>
      <c r="E847" s="40">
        <f>+D847*(1+$E$287)</f>
        <v>0</v>
      </c>
      <c r="F847" s="40">
        <f>+E847*(1+$F$287)</f>
        <v>0</v>
      </c>
      <c r="G847" s="40">
        <f>+F847*(1+$G$287)</f>
        <v>0</v>
      </c>
      <c r="H847" s="40">
        <f>+G847*(1+$H$287)</f>
        <v>0</v>
      </c>
      <c r="I847" s="16"/>
      <c r="J847" s="16"/>
    </row>
    <row r="848" spans="1:10" ht="16" hidden="1" x14ac:dyDescent="0.2">
      <c r="A848" s="16"/>
      <c r="B848" s="16"/>
      <c r="C848" s="23" t="s">
        <v>191</v>
      </c>
      <c r="D848" s="40" t="b">
        <f>IF(D847&gt;0,Instrucciones!G459)</f>
        <v>0</v>
      </c>
      <c r="E848" s="40">
        <f>+D848*(1+$E$289)</f>
        <v>0</v>
      </c>
      <c r="F848" s="40">
        <f>+E848*(1+$F$289)</f>
        <v>0</v>
      </c>
      <c r="G848" s="40">
        <f>+F848*(1+$G$289)</f>
        <v>0</v>
      </c>
      <c r="H848" s="40">
        <f>+G848*(1+$H$289)</f>
        <v>0</v>
      </c>
      <c r="I848" s="16"/>
      <c r="J848" s="16"/>
    </row>
    <row r="849" spans="1:10" ht="16" hidden="1" x14ac:dyDescent="0.2">
      <c r="A849" s="16"/>
      <c r="B849" s="16"/>
      <c r="C849" s="16"/>
      <c r="D849" s="28">
        <f>+D848*D847</f>
        <v>0</v>
      </c>
      <c r="E849" s="28">
        <f>+E848*E847</f>
        <v>0</v>
      </c>
      <c r="F849" s="28">
        <f>+F848*F847</f>
        <v>0</v>
      </c>
      <c r="G849" s="28">
        <f>+G848*G847</f>
        <v>0</v>
      </c>
      <c r="H849" s="28">
        <f>+H848*H847</f>
        <v>0</v>
      </c>
      <c r="I849" s="16"/>
      <c r="J849" s="16"/>
    </row>
    <row r="850" spans="1:10" ht="16" hidden="1" x14ac:dyDescent="0.2">
      <c r="A850" s="16"/>
      <c r="B850" s="16"/>
      <c r="C850" s="16"/>
      <c r="D850" s="29"/>
      <c r="E850" s="29"/>
      <c r="F850" s="29"/>
      <c r="G850" s="29"/>
      <c r="H850" s="29"/>
      <c r="I850" s="16"/>
      <c r="J850" s="16"/>
    </row>
    <row r="851" spans="1:10" ht="16" hidden="1" x14ac:dyDescent="0.2">
      <c r="A851" s="16"/>
      <c r="B851" s="27" t="str">
        <f>+F168</f>
        <v xml:space="preserve"> </v>
      </c>
      <c r="C851" s="23" t="s">
        <v>190</v>
      </c>
      <c r="D851" s="40">
        <f>Instrucciones!E460</f>
        <v>0</v>
      </c>
      <c r="E851" s="40">
        <f>+D851*(1+$E$287)</f>
        <v>0</v>
      </c>
      <c r="F851" s="40">
        <f>+E851*(1+$F$287)</f>
        <v>0</v>
      </c>
      <c r="G851" s="40">
        <f>+F851*(1+$G$287)</f>
        <v>0</v>
      </c>
      <c r="H851" s="40">
        <f>+G851*(1+$H$287)</f>
        <v>0</v>
      </c>
      <c r="I851" s="16"/>
      <c r="J851" s="16"/>
    </row>
    <row r="852" spans="1:10" ht="16" hidden="1" x14ac:dyDescent="0.2">
      <c r="A852" s="16"/>
      <c r="B852" s="16"/>
      <c r="C852" s="23" t="s">
        <v>191</v>
      </c>
      <c r="D852" s="40" t="b">
        <f>IF(D851&gt;0,Instrucciones!G460)</f>
        <v>0</v>
      </c>
      <c r="E852" s="40">
        <f>+D852*(1+$E$289)</f>
        <v>0</v>
      </c>
      <c r="F852" s="40">
        <f>+E852*(1+$F$289)</f>
        <v>0</v>
      </c>
      <c r="G852" s="40">
        <f>+F852*(1+$G$289)</f>
        <v>0</v>
      </c>
      <c r="H852" s="40">
        <f>+G852*(1+$H$289)</f>
        <v>0</v>
      </c>
      <c r="I852" s="16"/>
      <c r="J852" s="16"/>
    </row>
    <row r="853" spans="1:10" ht="16" hidden="1" x14ac:dyDescent="0.2">
      <c r="A853" s="16"/>
      <c r="B853" s="16"/>
      <c r="C853" s="16"/>
      <c r="D853" s="28">
        <f>+D852*D851</f>
        <v>0</v>
      </c>
      <c r="E853" s="28">
        <f>+E852*E851</f>
        <v>0</v>
      </c>
      <c r="F853" s="28">
        <f>+F852*F851</f>
        <v>0</v>
      </c>
      <c r="G853" s="28">
        <f>+G852*G851</f>
        <v>0</v>
      </c>
      <c r="H853" s="28">
        <f>+H852*H851</f>
        <v>0</v>
      </c>
      <c r="I853" s="16"/>
      <c r="J853" s="16"/>
    </row>
    <row r="854" spans="1:10" ht="16" hidden="1" x14ac:dyDescent="0.2">
      <c r="A854" s="16"/>
      <c r="B854" s="16"/>
      <c r="C854" s="16"/>
      <c r="D854" s="29"/>
      <c r="E854" s="29"/>
      <c r="F854" s="29"/>
      <c r="G854" s="29"/>
      <c r="H854" s="29"/>
      <c r="I854" s="16"/>
      <c r="J854" s="16"/>
    </row>
    <row r="855" spans="1:10" ht="16" hidden="1" x14ac:dyDescent="0.2">
      <c r="A855" s="16"/>
      <c r="B855" s="27" t="str">
        <f>+F169</f>
        <v xml:space="preserve"> </v>
      </c>
      <c r="C855" s="23" t="s">
        <v>190</v>
      </c>
      <c r="D855" s="40">
        <f>Instrucciones!E461</f>
        <v>0</v>
      </c>
      <c r="E855" s="40">
        <f>+D855*(1+$E$287)</f>
        <v>0</v>
      </c>
      <c r="F855" s="40">
        <f>+E855*(1+$F$287)</f>
        <v>0</v>
      </c>
      <c r="G855" s="40">
        <f>+F855*(1+$G$287)</f>
        <v>0</v>
      </c>
      <c r="H855" s="40">
        <f>+G855*(1+$H$287)</f>
        <v>0</v>
      </c>
      <c r="I855" s="16"/>
      <c r="J855" s="16"/>
    </row>
    <row r="856" spans="1:10" ht="16" hidden="1" x14ac:dyDescent="0.2">
      <c r="A856" s="16"/>
      <c r="B856" s="16"/>
      <c r="C856" s="23" t="s">
        <v>191</v>
      </c>
      <c r="D856" s="40" t="b">
        <f>IF(D855&gt;0,Instrucciones!G461)</f>
        <v>0</v>
      </c>
      <c r="E856" s="40">
        <f>+D856*(1+$E$289)</f>
        <v>0</v>
      </c>
      <c r="F856" s="40">
        <f>+E856*(1+$F$289)</f>
        <v>0</v>
      </c>
      <c r="G856" s="40">
        <f>+F856*(1+$G$289)</f>
        <v>0</v>
      </c>
      <c r="H856" s="40">
        <f>+G856*(1+$H$289)</f>
        <v>0</v>
      </c>
      <c r="I856" s="16"/>
      <c r="J856" s="16"/>
    </row>
    <row r="857" spans="1:10" ht="16" hidden="1" x14ac:dyDescent="0.2">
      <c r="A857" s="16"/>
      <c r="B857" s="16"/>
      <c r="C857" s="16"/>
      <c r="D857" s="28">
        <f>+D856*D855</f>
        <v>0</v>
      </c>
      <c r="E857" s="28">
        <f>+E856*E855</f>
        <v>0</v>
      </c>
      <c r="F857" s="28">
        <f>+F856*F855</f>
        <v>0</v>
      </c>
      <c r="G857" s="28">
        <f>+G856*G855</f>
        <v>0</v>
      </c>
      <c r="H857" s="28">
        <f>+H856*H855</f>
        <v>0</v>
      </c>
      <c r="I857" s="16"/>
      <c r="J857" s="16"/>
    </row>
    <row r="858" spans="1:10" ht="16" hidden="1" x14ac:dyDescent="0.2">
      <c r="A858" s="16"/>
      <c r="B858" s="16"/>
      <c r="C858" s="16"/>
      <c r="D858" s="29"/>
      <c r="E858" s="29"/>
      <c r="F858" s="29"/>
      <c r="G858" s="29"/>
      <c r="H858" s="29"/>
      <c r="I858" s="16"/>
      <c r="J858" s="16"/>
    </row>
    <row r="859" spans="1:10" ht="16" hidden="1" x14ac:dyDescent="0.2">
      <c r="A859" s="16"/>
      <c r="B859" s="27" t="str">
        <f>+F170</f>
        <v xml:space="preserve"> </v>
      </c>
      <c r="C859" s="23" t="s">
        <v>190</v>
      </c>
      <c r="D859" s="40">
        <f>Instrucciones!E462</f>
        <v>0</v>
      </c>
      <c r="E859" s="40">
        <f>+D859*(1+$E$287)</f>
        <v>0</v>
      </c>
      <c r="F859" s="40">
        <f>+E859*(1+$F$287)</f>
        <v>0</v>
      </c>
      <c r="G859" s="40">
        <f>+F859*(1+$G$287)</f>
        <v>0</v>
      </c>
      <c r="H859" s="40">
        <f>+G859*(1+$H$287)</f>
        <v>0</v>
      </c>
      <c r="I859" s="16"/>
      <c r="J859" s="16"/>
    </row>
    <row r="860" spans="1:10" ht="16" hidden="1" x14ac:dyDescent="0.2">
      <c r="A860" s="16"/>
      <c r="B860" s="16"/>
      <c r="C860" s="23" t="s">
        <v>191</v>
      </c>
      <c r="D860" s="40" t="b">
        <f>IF(D859&gt;0,Instrucciones!G462)</f>
        <v>0</v>
      </c>
      <c r="E860" s="40">
        <f>+D860*(1+$E$289)</f>
        <v>0</v>
      </c>
      <c r="F860" s="40">
        <f>+E860*(1+$F$289)</f>
        <v>0</v>
      </c>
      <c r="G860" s="40">
        <f>+F860*(1+$G$289)</f>
        <v>0</v>
      </c>
      <c r="H860" s="40">
        <f>+G860*(1+$H$289)</f>
        <v>0</v>
      </c>
      <c r="I860" s="16"/>
      <c r="J860" s="16"/>
    </row>
    <row r="861" spans="1:10" ht="16" hidden="1" x14ac:dyDescent="0.2">
      <c r="A861" s="16"/>
      <c r="B861" s="16"/>
      <c r="C861" s="16"/>
      <c r="D861" s="28">
        <f>+D860*D859</f>
        <v>0</v>
      </c>
      <c r="E861" s="28">
        <f>+E860*E859</f>
        <v>0</v>
      </c>
      <c r="F861" s="28">
        <f>+F860*F859</f>
        <v>0</v>
      </c>
      <c r="G861" s="28">
        <f>+G860*G859</f>
        <v>0</v>
      </c>
      <c r="H861" s="28">
        <f>+H860*H859</f>
        <v>0</v>
      </c>
      <c r="I861" s="16"/>
      <c r="J861" s="16"/>
    </row>
    <row r="862" spans="1:10" ht="16" hidden="1" x14ac:dyDescent="0.2">
      <c r="A862" s="16"/>
      <c r="B862" s="16"/>
      <c r="C862" s="16"/>
      <c r="D862" s="29"/>
      <c r="E862" s="29"/>
      <c r="F862" s="29"/>
      <c r="G862" s="29"/>
      <c r="H862" s="29"/>
      <c r="I862" s="16"/>
      <c r="J862" s="16"/>
    </row>
    <row r="863" spans="1:10" ht="16" hidden="1" x14ac:dyDescent="0.2">
      <c r="A863" s="16"/>
      <c r="B863" s="27" t="str">
        <f>+F171</f>
        <v xml:space="preserve"> </v>
      </c>
      <c r="C863" s="23" t="s">
        <v>190</v>
      </c>
      <c r="D863" s="40">
        <f>Instrucciones!E463</f>
        <v>0</v>
      </c>
      <c r="E863" s="40">
        <f>+D863*(1+$E$287)</f>
        <v>0</v>
      </c>
      <c r="F863" s="40">
        <f>+E863*(1+$F$287)</f>
        <v>0</v>
      </c>
      <c r="G863" s="40">
        <f>+F863*(1+$G$287)</f>
        <v>0</v>
      </c>
      <c r="H863" s="40">
        <f>+G863*(1+$H$287)</f>
        <v>0</v>
      </c>
      <c r="I863" s="16"/>
      <c r="J863" s="16"/>
    </row>
    <row r="864" spans="1:10" ht="16" hidden="1" x14ac:dyDescent="0.2">
      <c r="A864" s="16"/>
      <c r="B864" s="16"/>
      <c r="C864" s="23" t="s">
        <v>191</v>
      </c>
      <c r="D864" s="40" t="b">
        <f>IF(D863&gt;0,Instrucciones!G463)</f>
        <v>0</v>
      </c>
      <c r="E864" s="40">
        <f>+D864*(1+$E$289)</f>
        <v>0</v>
      </c>
      <c r="F864" s="40">
        <f>+E864*(1+$F$289)</f>
        <v>0</v>
      </c>
      <c r="G864" s="40">
        <f>+F864*(1+$G$289)</f>
        <v>0</v>
      </c>
      <c r="H864" s="40">
        <f>+G864*(1+$H$289)</f>
        <v>0</v>
      </c>
      <c r="I864" s="16"/>
      <c r="J864" s="16"/>
    </row>
    <row r="865" spans="1:10" ht="16" hidden="1" x14ac:dyDescent="0.2">
      <c r="A865" s="16"/>
      <c r="B865" s="16"/>
      <c r="C865" s="16"/>
      <c r="D865" s="28">
        <f>+D864*D863</f>
        <v>0</v>
      </c>
      <c r="E865" s="28">
        <f>+E864*E863</f>
        <v>0</v>
      </c>
      <c r="F865" s="28">
        <f>+F864*F863</f>
        <v>0</v>
      </c>
      <c r="G865" s="28">
        <f>+G864*G863</f>
        <v>0</v>
      </c>
      <c r="H865" s="28">
        <f>+H864*H863</f>
        <v>0</v>
      </c>
      <c r="I865" s="16"/>
      <c r="J865" s="16"/>
    </row>
    <row r="866" spans="1:10" ht="16" hidden="1" x14ac:dyDescent="0.2">
      <c r="A866" s="16"/>
      <c r="B866" s="16"/>
      <c r="C866" s="16"/>
      <c r="D866" s="29"/>
      <c r="E866" s="29"/>
      <c r="F866" s="29"/>
      <c r="G866" s="29"/>
      <c r="H866" s="29"/>
      <c r="I866" s="16"/>
      <c r="J866" s="16"/>
    </row>
    <row r="867" spans="1:10" ht="16" hidden="1" x14ac:dyDescent="0.2">
      <c r="A867" s="16"/>
      <c r="B867" s="27" t="str">
        <f>+F172</f>
        <v xml:space="preserve"> </v>
      </c>
      <c r="C867" s="23" t="s">
        <v>190</v>
      </c>
      <c r="D867" s="40">
        <f>Instrucciones!E464</f>
        <v>0</v>
      </c>
      <c r="E867" s="40">
        <f>+D867*(1+$E$287)</f>
        <v>0</v>
      </c>
      <c r="F867" s="40">
        <f>+E867*(1+$F$287)</f>
        <v>0</v>
      </c>
      <c r="G867" s="40">
        <f>+F867*(1+$G$287)</f>
        <v>0</v>
      </c>
      <c r="H867" s="40">
        <f>+G867*(1+$H$287)</f>
        <v>0</v>
      </c>
      <c r="I867" s="16"/>
      <c r="J867" s="16"/>
    </row>
    <row r="868" spans="1:10" ht="16" hidden="1" x14ac:dyDescent="0.2">
      <c r="A868" s="16"/>
      <c r="B868" s="16"/>
      <c r="C868" s="23" t="s">
        <v>191</v>
      </c>
      <c r="D868" s="40" t="b">
        <f>IF(D867&gt;0,Instrucciones!G464)</f>
        <v>0</v>
      </c>
      <c r="E868" s="40">
        <f>+D868*(1+$E$289)</f>
        <v>0</v>
      </c>
      <c r="F868" s="40">
        <f>+E868*(1+$F$289)</f>
        <v>0</v>
      </c>
      <c r="G868" s="40">
        <f>+F868*(1+$G$289)</f>
        <v>0</v>
      </c>
      <c r="H868" s="40">
        <f>+G868*(1+$H$289)</f>
        <v>0</v>
      </c>
      <c r="I868" s="16"/>
      <c r="J868" s="16"/>
    </row>
    <row r="869" spans="1:10" ht="16" hidden="1" x14ac:dyDescent="0.2">
      <c r="A869" s="16"/>
      <c r="B869" s="16"/>
      <c r="C869" s="16"/>
      <c r="D869" s="28">
        <f>+D868*D867</f>
        <v>0</v>
      </c>
      <c r="E869" s="28">
        <f>+E868*E867</f>
        <v>0</v>
      </c>
      <c r="F869" s="28">
        <f>+F868*F867</f>
        <v>0</v>
      </c>
      <c r="G869" s="28">
        <f>+G868*G867</f>
        <v>0</v>
      </c>
      <c r="H869" s="28">
        <f>+H868*H867</f>
        <v>0</v>
      </c>
      <c r="I869" s="16"/>
      <c r="J869" s="16"/>
    </row>
    <row r="870" spans="1:10" ht="16" hidden="1" x14ac:dyDescent="0.2">
      <c r="A870" s="16"/>
      <c r="B870" s="16"/>
      <c r="C870" s="16"/>
      <c r="D870" s="29"/>
      <c r="E870" s="29"/>
      <c r="F870" s="29"/>
      <c r="G870" s="29"/>
      <c r="H870" s="29"/>
      <c r="I870" s="16"/>
      <c r="J870" s="16"/>
    </row>
    <row r="871" spans="1:10" ht="16" hidden="1" x14ac:dyDescent="0.2">
      <c r="A871" s="16"/>
      <c r="B871" s="27" t="str">
        <f>+F173</f>
        <v xml:space="preserve"> </v>
      </c>
      <c r="C871" s="23" t="s">
        <v>190</v>
      </c>
      <c r="D871" s="40">
        <f>Instrucciones!E465</f>
        <v>0</v>
      </c>
      <c r="E871" s="40">
        <f>+D871*(1+$E$287)</f>
        <v>0</v>
      </c>
      <c r="F871" s="40">
        <f>+E871*(1+$F$287)</f>
        <v>0</v>
      </c>
      <c r="G871" s="40">
        <f>+F871*(1+$G$287)</f>
        <v>0</v>
      </c>
      <c r="H871" s="40">
        <f>+G871*(1+$H$287)</f>
        <v>0</v>
      </c>
      <c r="I871" s="16"/>
      <c r="J871" s="16"/>
    </row>
    <row r="872" spans="1:10" ht="16" hidden="1" x14ac:dyDescent="0.2">
      <c r="A872" s="16"/>
      <c r="B872" s="16"/>
      <c r="C872" s="23" t="s">
        <v>191</v>
      </c>
      <c r="D872" s="40" t="b">
        <f>IF(D871&gt;0,Instrucciones!G465)</f>
        <v>0</v>
      </c>
      <c r="E872" s="40">
        <f>+D872*(1+$E$289)</f>
        <v>0</v>
      </c>
      <c r="F872" s="40">
        <f>+E872*(1+$F$289)</f>
        <v>0</v>
      </c>
      <c r="G872" s="40">
        <f>+F872*(1+$G$289)</f>
        <v>0</v>
      </c>
      <c r="H872" s="40">
        <f>+G872*(1+$H$289)</f>
        <v>0</v>
      </c>
      <c r="I872" s="16"/>
      <c r="J872" s="16"/>
    </row>
    <row r="873" spans="1:10" ht="16" hidden="1" x14ac:dyDescent="0.2">
      <c r="A873" s="16"/>
      <c r="B873" s="16"/>
      <c r="C873" s="16"/>
      <c r="D873" s="28">
        <f>+D872*D871</f>
        <v>0</v>
      </c>
      <c r="E873" s="28">
        <f>+E872*E871</f>
        <v>0</v>
      </c>
      <c r="F873" s="28">
        <f>+F872*F871</f>
        <v>0</v>
      </c>
      <c r="G873" s="28">
        <f>+G872*G871</f>
        <v>0</v>
      </c>
      <c r="H873" s="28">
        <f>+H872*H871</f>
        <v>0</v>
      </c>
      <c r="I873" s="16"/>
      <c r="J873" s="16"/>
    </row>
    <row r="874" spans="1:10" ht="16" hidden="1" x14ac:dyDescent="0.2">
      <c r="A874" s="16"/>
      <c r="B874" s="16"/>
      <c r="C874" s="16"/>
      <c r="D874" s="29"/>
      <c r="E874" s="29"/>
      <c r="F874" s="29"/>
      <c r="G874" s="29"/>
      <c r="H874" s="29"/>
      <c r="I874" s="16"/>
      <c r="J874" s="16"/>
    </row>
    <row r="875" spans="1:10" ht="16" hidden="1" x14ac:dyDescent="0.2">
      <c r="A875" s="16"/>
      <c r="B875" s="27" t="str">
        <f>+F174</f>
        <v xml:space="preserve"> </v>
      </c>
      <c r="C875" s="23" t="s">
        <v>190</v>
      </c>
      <c r="D875" s="40">
        <f>Instrucciones!E466</f>
        <v>0</v>
      </c>
      <c r="E875" s="40">
        <f>+D875*(1+$E$287)</f>
        <v>0</v>
      </c>
      <c r="F875" s="40">
        <f>+E875*(1+$F$287)</f>
        <v>0</v>
      </c>
      <c r="G875" s="40">
        <f>+F875*(1+$G$287)</f>
        <v>0</v>
      </c>
      <c r="H875" s="40">
        <f>+G875*(1+$H$287)</f>
        <v>0</v>
      </c>
      <c r="I875" s="16"/>
      <c r="J875" s="16"/>
    </row>
    <row r="876" spans="1:10" ht="16" hidden="1" x14ac:dyDescent="0.2">
      <c r="A876" s="16"/>
      <c r="B876" s="16"/>
      <c r="C876" s="23" t="s">
        <v>191</v>
      </c>
      <c r="D876" s="40" t="b">
        <f>IF(D875&gt;0,Instrucciones!G466)</f>
        <v>0</v>
      </c>
      <c r="E876" s="40">
        <f>+D876*(1+$E$289)</f>
        <v>0</v>
      </c>
      <c r="F876" s="40">
        <f>+E876*(1+$F$289)</f>
        <v>0</v>
      </c>
      <c r="G876" s="40">
        <f>+F876*(1+$G$289)</f>
        <v>0</v>
      </c>
      <c r="H876" s="40">
        <f>+G876*(1+$H$289)</f>
        <v>0</v>
      </c>
      <c r="I876" s="16"/>
      <c r="J876" s="16"/>
    </row>
    <row r="877" spans="1:10" ht="16" hidden="1" x14ac:dyDescent="0.2">
      <c r="A877" s="16"/>
      <c r="B877" s="16"/>
      <c r="C877" s="16"/>
      <c r="D877" s="28">
        <f>+D876*D875</f>
        <v>0</v>
      </c>
      <c r="E877" s="28">
        <f>+E876*E875</f>
        <v>0</v>
      </c>
      <c r="F877" s="28">
        <f>+F876*F875</f>
        <v>0</v>
      </c>
      <c r="G877" s="28">
        <f>+G876*G875</f>
        <v>0</v>
      </c>
      <c r="H877" s="28">
        <f>+H876*H875</f>
        <v>0</v>
      </c>
      <c r="I877" s="16"/>
      <c r="J877" s="16"/>
    </row>
    <row r="878" spans="1:10" ht="16" hidden="1" x14ac:dyDescent="0.2">
      <c r="A878" s="16"/>
      <c r="B878" s="16"/>
      <c r="C878" s="16"/>
      <c r="D878" s="29"/>
      <c r="E878" s="29"/>
      <c r="F878" s="29"/>
      <c r="G878" s="29"/>
      <c r="H878" s="29"/>
      <c r="I878" s="16"/>
      <c r="J878" s="16"/>
    </row>
    <row r="879" spans="1:10" ht="16" hidden="1" x14ac:dyDescent="0.2">
      <c r="A879" s="16"/>
      <c r="B879" s="27" t="str">
        <f>+F175</f>
        <v xml:space="preserve"> </v>
      </c>
      <c r="C879" s="23" t="s">
        <v>190</v>
      </c>
      <c r="D879" s="40">
        <f>Instrucciones!E467</f>
        <v>0</v>
      </c>
      <c r="E879" s="40">
        <f>+D879*(1+$E$287)</f>
        <v>0</v>
      </c>
      <c r="F879" s="40">
        <f>+E879*(1+$F$287)</f>
        <v>0</v>
      </c>
      <c r="G879" s="40">
        <f>+F879*(1+$G$287)</f>
        <v>0</v>
      </c>
      <c r="H879" s="40">
        <f>+G879*(1+$H$287)</f>
        <v>0</v>
      </c>
      <c r="I879" s="16"/>
      <c r="J879" s="16"/>
    </row>
    <row r="880" spans="1:10" ht="16" hidden="1" x14ac:dyDescent="0.2">
      <c r="A880" s="16"/>
      <c r="B880" s="16"/>
      <c r="C880" s="23" t="s">
        <v>191</v>
      </c>
      <c r="D880" s="40" t="b">
        <f>IF(D879&gt;0,Instrucciones!G467)</f>
        <v>0</v>
      </c>
      <c r="E880" s="40">
        <f>+D880*(1+$E$289)</f>
        <v>0</v>
      </c>
      <c r="F880" s="40">
        <f>+E880*(1+$F$289)</f>
        <v>0</v>
      </c>
      <c r="G880" s="40">
        <f>+F880*(1+$G$289)</f>
        <v>0</v>
      </c>
      <c r="H880" s="40">
        <f>+G880*(1+$H$289)</f>
        <v>0</v>
      </c>
      <c r="I880" s="16"/>
      <c r="J880" s="16"/>
    </row>
    <row r="881" spans="1:10" ht="16" hidden="1" x14ac:dyDescent="0.2">
      <c r="A881" s="16"/>
      <c r="B881" s="16"/>
      <c r="C881" s="16"/>
      <c r="D881" s="28">
        <f>+D880*D879</f>
        <v>0</v>
      </c>
      <c r="E881" s="28">
        <f>+E880*E879</f>
        <v>0</v>
      </c>
      <c r="F881" s="28">
        <f>+F880*F879</f>
        <v>0</v>
      </c>
      <c r="G881" s="28">
        <f>+G880*G879</f>
        <v>0</v>
      </c>
      <c r="H881" s="28">
        <f>+H880*H879</f>
        <v>0</v>
      </c>
      <c r="I881" s="16"/>
      <c r="J881" s="16"/>
    </row>
    <row r="882" spans="1:10" ht="16" hidden="1" x14ac:dyDescent="0.2">
      <c r="A882" s="16"/>
      <c r="B882" s="16"/>
      <c r="C882" s="16"/>
      <c r="D882" s="29"/>
      <c r="E882" s="29"/>
      <c r="F882" s="29"/>
      <c r="G882" s="29"/>
      <c r="H882" s="29"/>
      <c r="I882" s="16"/>
      <c r="J882" s="16"/>
    </row>
    <row r="883" spans="1:10" ht="16" hidden="1" x14ac:dyDescent="0.2">
      <c r="A883" s="16"/>
      <c r="B883" s="27" t="str">
        <f>+F176</f>
        <v xml:space="preserve"> </v>
      </c>
      <c r="C883" s="23" t="s">
        <v>190</v>
      </c>
      <c r="D883" s="40">
        <f>Instrucciones!E468</f>
        <v>0</v>
      </c>
      <c r="E883" s="40">
        <f>+D883*(1+$E$287)</f>
        <v>0</v>
      </c>
      <c r="F883" s="40">
        <f>+E883*(1+$F$287)</f>
        <v>0</v>
      </c>
      <c r="G883" s="40">
        <f>+F883*(1+$G$287)</f>
        <v>0</v>
      </c>
      <c r="H883" s="40">
        <f>+G883*(1+$H$287)</f>
        <v>0</v>
      </c>
      <c r="I883" s="16"/>
      <c r="J883" s="16"/>
    </row>
    <row r="884" spans="1:10" ht="16" hidden="1" x14ac:dyDescent="0.2">
      <c r="A884" s="16"/>
      <c r="B884" s="16"/>
      <c r="C884" s="23" t="s">
        <v>191</v>
      </c>
      <c r="D884" s="40" t="b">
        <f>IF(D883&gt;0,Instrucciones!G468)</f>
        <v>0</v>
      </c>
      <c r="E884" s="40">
        <f>+D884*(1+$E$289)</f>
        <v>0</v>
      </c>
      <c r="F884" s="40">
        <f>+E884*(1+$F$289)</f>
        <v>0</v>
      </c>
      <c r="G884" s="40">
        <f>+F884*(1+$G$289)</f>
        <v>0</v>
      </c>
      <c r="H884" s="40">
        <f>+G884*(1+$H$289)</f>
        <v>0</v>
      </c>
      <c r="I884" s="16"/>
      <c r="J884" s="16"/>
    </row>
    <row r="885" spans="1:10" ht="16" hidden="1" x14ac:dyDescent="0.2">
      <c r="A885" s="16"/>
      <c r="B885" s="16"/>
      <c r="C885" s="16"/>
      <c r="D885" s="28">
        <f>+D884*D883</f>
        <v>0</v>
      </c>
      <c r="E885" s="28">
        <f>+E884*E883</f>
        <v>0</v>
      </c>
      <c r="F885" s="28">
        <f>+F884*F883</f>
        <v>0</v>
      </c>
      <c r="G885" s="28">
        <f>+G884*G883</f>
        <v>0</v>
      </c>
      <c r="H885" s="28">
        <f>+H884*H883</f>
        <v>0</v>
      </c>
      <c r="I885" s="16"/>
      <c r="J885" s="16"/>
    </row>
    <row r="886" spans="1:10" ht="16" hidden="1" x14ac:dyDescent="0.2">
      <c r="A886" s="16"/>
      <c r="B886" s="16"/>
      <c r="C886" s="16"/>
      <c r="D886" s="29"/>
      <c r="E886" s="29"/>
      <c r="F886" s="29"/>
      <c r="G886" s="29"/>
      <c r="H886" s="29"/>
      <c r="I886" s="16"/>
      <c r="J886" s="16"/>
    </row>
    <row r="887" spans="1:10" ht="16" hidden="1" x14ac:dyDescent="0.2">
      <c r="A887" s="16"/>
      <c r="B887" s="27" t="str">
        <f>+F177</f>
        <v xml:space="preserve"> </v>
      </c>
      <c r="C887" s="23" t="s">
        <v>190</v>
      </c>
      <c r="D887" s="40">
        <f>Instrucciones!E469</f>
        <v>0</v>
      </c>
      <c r="E887" s="40">
        <f>+D887*(1+$E$287)</f>
        <v>0</v>
      </c>
      <c r="F887" s="40">
        <f>+E887*(1+$F$287)</f>
        <v>0</v>
      </c>
      <c r="G887" s="40">
        <f>+F887*(1+$G$287)</f>
        <v>0</v>
      </c>
      <c r="H887" s="40">
        <f>+G887*(1+$H$287)</f>
        <v>0</v>
      </c>
      <c r="I887" s="16"/>
      <c r="J887" s="16"/>
    </row>
    <row r="888" spans="1:10" ht="16" hidden="1" x14ac:dyDescent="0.2">
      <c r="A888" s="16"/>
      <c r="B888" s="16"/>
      <c r="C888" s="23" t="s">
        <v>191</v>
      </c>
      <c r="D888" s="40" t="b">
        <f>IF(D887&gt;0,Instrucciones!G469)</f>
        <v>0</v>
      </c>
      <c r="E888" s="40">
        <f>+D888*(1+$E$289)</f>
        <v>0</v>
      </c>
      <c r="F888" s="40">
        <f>+E888*(1+$F$289)</f>
        <v>0</v>
      </c>
      <c r="G888" s="40">
        <f>+F888*(1+$G$289)</f>
        <v>0</v>
      </c>
      <c r="H888" s="40">
        <f>+G888*(1+$H$289)</f>
        <v>0</v>
      </c>
      <c r="I888" s="16"/>
      <c r="J888" s="16"/>
    </row>
    <row r="889" spans="1:10" ht="16" hidden="1" x14ac:dyDescent="0.2">
      <c r="A889" s="16"/>
      <c r="B889" s="16"/>
      <c r="C889" s="16"/>
      <c r="D889" s="28">
        <f>+D888*D887</f>
        <v>0</v>
      </c>
      <c r="E889" s="28">
        <f>+E888*E887</f>
        <v>0</v>
      </c>
      <c r="F889" s="28">
        <f>+F888*F887</f>
        <v>0</v>
      </c>
      <c r="G889" s="28">
        <f>+G888*G887</f>
        <v>0</v>
      </c>
      <c r="H889" s="28">
        <f>+H888*H887</f>
        <v>0</v>
      </c>
      <c r="I889" s="16"/>
      <c r="J889" s="16"/>
    </row>
    <row r="890" spans="1:10" ht="16" hidden="1" x14ac:dyDescent="0.2">
      <c r="A890" s="16"/>
      <c r="B890" s="16"/>
      <c r="C890" s="16"/>
      <c r="D890" s="29"/>
      <c r="E890" s="29"/>
      <c r="F890" s="29"/>
      <c r="G890" s="29"/>
      <c r="H890" s="29"/>
      <c r="I890" s="16"/>
      <c r="J890" s="16"/>
    </row>
    <row r="891" spans="1:10" ht="16" hidden="1" x14ac:dyDescent="0.2">
      <c r="A891" s="16"/>
      <c r="B891" s="27" t="str">
        <f>+F178</f>
        <v xml:space="preserve"> </v>
      </c>
      <c r="C891" s="23" t="s">
        <v>190</v>
      </c>
      <c r="D891" s="40">
        <f>Instrucciones!E470</f>
        <v>0</v>
      </c>
      <c r="E891" s="40">
        <f>+D891*(1+$E$287)</f>
        <v>0</v>
      </c>
      <c r="F891" s="40">
        <f>+E891*(1+$F$287)</f>
        <v>0</v>
      </c>
      <c r="G891" s="40">
        <f>+F891*(1+$G$287)</f>
        <v>0</v>
      </c>
      <c r="H891" s="40">
        <f>+G891*(1+$H$287)</f>
        <v>0</v>
      </c>
      <c r="I891" s="16"/>
      <c r="J891" s="16"/>
    </row>
    <row r="892" spans="1:10" ht="16" hidden="1" x14ac:dyDescent="0.2">
      <c r="A892" s="16"/>
      <c r="B892" s="16"/>
      <c r="C892" s="23" t="s">
        <v>191</v>
      </c>
      <c r="D892" s="40" t="b">
        <f>IF(D891&gt;0,Instrucciones!G470)</f>
        <v>0</v>
      </c>
      <c r="E892" s="40">
        <f>+D892*(1+$E$289)</f>
        <v>0</v>
      </c>
      <c r="F892" s="40">
        <f>+E892*(1+$F$289)</f>
        <v>0</v>
      </c>
      <c r="G892" s="40">
        <f>+F892*(1+$G$289)</f>
        <v>0</v>
      </c>
      <c r="H892" s="40">
        <f>+G892*(1+$H$289)</f>
        <v>0</v>
      </c>
      <c r="I892" s="16"/>
      <c r="J892" s="16"/>
    </row>
    <row r="893" spans="1:10" ht="16" hidden="1" x14ac:dyDescent="0.2">
      <c r="A893" s="16"/>
      <c r="B893" s="16"/>
      <c r="C893" s="16"/>
      <c r="D893" s="28">
        <f>+D892*D891</f>
        <v>0</v>
      </c>
      <c r="E893" s="28">
        <f>+E892*E891</f>
        <v>0</v>
      </c>
      <c r="F893" s="28">
        <f>+F892*F891</f>
        <v>0</v>
      </c>
      <c r="G893" s="28">
        <f>+G892*G891</f>
        <v>0</v>
      </c>
      <c r="H893" s="28">
        <f>+H892*H891</f>
        <v>0</v>
      </c>
      <c r="I893" s="16"/>
      <c r="J893" s="16"/>
    </row>
    <row r="894" spans="1:10" ht="16" hidden="1" x14ac:dyDescent="0.2">
      <c r="A894" s="16"/>
      <c r="B894" s="16"/>
      <c r="C894" s="16"/>
      <c r="D894" s="29"/>
      <c r="E894" s="29"/>
      <c r="F894" s="29"/>
      <c r="G894" s="29"/>
      <c r="H894" s="29"/>
      <c r="I894" s="16"/>
      <c r="J894" s="16"/>
    </row>
    <row r="895" spans="1:10" ht="16" hidden="1" x14ac:dyDescent="0.2">
      <c r="A895" s="16"/>
      <c r="B895" s="27" t="str">
        <f>+F179</f>
        <v xml:space="preserve"> </v>
      </c>
      <c r="C895" s="23" t="s">
        <v>190</v>
      </c>
      <c r="D895" s="40">
        <f>Instrucciones!E471</f>
        <v>0</v>
      </c>
      <c r="E895" s="40">
        <f>+D895*(1+$E$287)</f>
        <v>0</v>
      </c>
      <c r="F895" s="40">
        <f>+E895*(1+$F$287)</f>
        <v>0</v>
      </c>
      <c r="G895" s="40">
        <f>+F895*(1+$G$287)</f>
        <v>0</v>
      </c>
      <c r="H895" s="40">
        <f>+G895*(1+$H$287)</f>
        <v>0</v>
      </c>
      <c r="I895" s="16"/>
      <c r="J895" s="16"/>
    </row>
    <row r="896" spans="1:10" ht="16" hidden="1" x14ac:dyDescent="0.2">
      <c r="A896" s="16"/>
      <c r="B896" s="16"/>
      <c r="C896" s="23" t="s">
        <v>191</v>
      </c>
      <c r="D896" s="40" t="b">
        <f>IF(D895&gt;0,Instrucciones!G471)</f>
        <v>0</v>
      </c>
      <c r="E896" s="40">
        <f>+D896*(1+$E$289)</f>
        <v>0</v>
      </c>
      <c r="F896" s="40">
        <f>+E896*(1+$F$289)</f>
        <v>0</v>
      </c>
      <c r="G896" s="40">
        <f>+F896*(1+$G$289)</f>
        <v>0</v>
      </c>
      <c r="H896" s="40">
        <f>+G896*(1+$H$289)</f>
        <v>0</v>
      </c>
      <c r="I896" s="16"/>
      <c r="J896" s="16"/>
    </row>
    <row r="897" spans="1:10" ht="16" hidden="1" x14ac:dyDescent="0.2">
      <c r="A897" s="16"/>
      <c r="B897" s="16"/>
      <c r="C897" s="16"/>
      <c r="D897" s="28">
        <f>+D896*D895</f>
        <v>0</v>
      </c>
      <c r="E897" s="28">
        <f>+E896*E895</f>
        <v>0</v>
      </c>
      <c r="F897" s="28">
        <f>+F896*F895</f>
        <v>0</v>
      </c>
      <c r="G897" s="28">
        <f>+G896*G895</f>
        <v>0</v>
      </c>
      <c r="H897" s="28">
        <f>+H896*H895</f>
        <v>0</v>
      </c>
      <c r="I897" s="16"/>
      <c r="J897" s="16"/>
    </row>
    <row r="898" spans="1:10" ht="16" hidden="1" x14ac:dyDescent="0.2">
      <c r="A898" s="16"/>
      <c r="B898" s="16"/>
      <c r="C898" s="16"/>
      <c r="D898" s="29"/>
      <c r="E898" s="29"/>
      <c r="F898" s="29"/>
      <c r="G898" s="29"/>
      <c r="H898" s="29"/>
      <c r="I898" s="16"/>
      <c r="J898" s="16"/>
    </row>
    <row r="899" spans="1:10" ht="16" hidden="1" x14ac:dyDescent="0.2">
      <c r="A899" s="16"/>
      <c r="B899" s="27" t="str">
        <f>+F180</f>
        <v xml:space="preserve"> </v>
      </c>
      <c r="C899" s="23" t="s">
        <v>190</v>
      </c>
      <c r="D899" s="40">
        <f>Instrucciones!E472</f>
        <v>0</v>
      </c>
      <c r="E899" s="40">
        <f>+D899*(1+$E$287)</f>
        <v>0</v>
      </c>
      <c r="F899" s="40">
        <f>+E899*(1+$F$287)</f>
        <v>0</v>
      </c>
      <c r="G899" s="40">
        <f>+F899*(1+$G$287)</f>
        <v>0</v>
      </c>
      <c r="H899" s="40">
        <f>+G899*(1+$H$287)</f>
        <v>0</v>
      </c>
      <c r="I899" s="16"/>
      <c r="J899" s="16"/>
    </row>
    <row r="900" spans="1:10" ht="16" hidden="1" x14ac:dyDescent="0.2">
      <c r="A900" s="16"/>
      <c r="B900" s="16"/>
      <c r="C900" s="23" t="s">
        <v>191</v>
      </c>
      <c r="D900" s="40" t="b">
        <f>IF(D899&gt;0,Instrucciones!G472)</f>
        <v>0</v>
      </c>
      <c r="E900" s="40">
        <f>+D900*(1+$E$289)</f>
        <v>0</v>
      </c>
      <c r="F900" s="40">
        <f>+E900*(1+$F$289)</f>
        <v>0</v>
      </c>
      <c r="G900" s="40">
        <f>+F900*(1+$G$289)</f>
        <v>0</v>
      </c>
      <c r="H900" s="40">
        <f>+G900*(1+$H$289)</f>
        <v>0</v>
      </c>
      <c r="I900" s="16"/>
      <c r="J900" s="16"/>
    </row>
    <row r="901" spans="1:10" ht="16" hidden="1" x14ac:dyDescent="0.2">
      <c r="A901" s="16"/>
      <c r="B901" s="16"/>
      <c r="C901" s="16"/>
      <c r="D901" s="28">
        <f>+D900*D899</f>
        <v>0</v>
      </c>
      <c r="E901" s="28">
        <f>+E900*E899</f>
        <v>0</v>
      </c>
      <c r="F901" s="28">
        <f>+F900*F899</f>
        <v>0</v>
      </c>
      <c r="G901" s="28">
        <f>+G900*G899</f>
        <v>0</v>
      </c>
      <c r="H901" s="28">
        <f>+H900*H899</f>
        <v>0</v>
      </c>
      <c r="I901" s="16"/>
      <c r="J901" s="16"/>
    </row>
    <row r="902" spans="1:10" ht="16" hidden="1" x14ac:dyDescent="0.2">
      <c r="A902" s="16"/>
      <c r="B902" s="16"/>
      <c r="C902" s="16"/>
      <c r="D902" s="29"/>
      <c r="E902" s="29"/>
      <c r="F902" s="29"/>
      <c r="G902" s="29"/>
      <c r="H902" s="29"/>
      <c r="I902" s="16"/>
      <c r="J902" s="16"/>
    </row>
    <row r="903" spans="1:10" ht="16" hidden="1" x14ac:dyDescent="0.2">
      <c r="A903" s="16"/>
      <c r="B903" s="27" t="str">
        <f>+F181</f>
        <v xml:space="preserve"> </v>
      </c>
      <c r="C903" s="23" t="s">
        <v>190</v>
      </c>
      <c r="D903" s="40">
        <f>Instrucciones!E473</f>
        <v>0</v>
      </c>
      <c r="E903" s="40">
        <f>+D903*(1+$E$287)</f>
        <v>0</v>
      </c>
      <c r="F903" s="40">
        <f>+E903*(1+$F$287)</f>
        <v>0</v>
      </c>
      <c r="G903" s="40">
        <f>+F903*(1+$G$287)</f>
        <v>0</v>
      </c>
      <c r="H903" s="40">
        <f>+G903*(1+$H$287)</f>
        <v>0</v>
      </c>
      <c r="I903" s="16"/>
      <c r="J903" s="16"/>
    </row>
    <row r="904" spans="1:10" ht="16" hidden="1" x14ac:dyDescent="0.2">
      <c r="A904" s="16"/>
      <c r="B904" s="16"/>
      <c r="C904" s="23" t="s">
        <v>191</v>
      </c>
      <c r="D904" s="40" t="b">
        <f>IF(D903&gt;0,Instrucciones!G473)</f>
        <v>0</v>
      </c>
      <c r="E904" s="40">
        <f>+D904*(1+$E$289)</f>
        <v>0</v>
      </c>
      <c r="F904" s="40">
        <f>+E904*(1+$F$289)</f>
        <v>0</v>
      </c>
      <c r="G904" s="40">
        <f>+F904*(1+$G$289)</f>
        <v>0</v>
      </c>
      <c r="H904" s="40">
        <f>+G904*(1+$H$289)</f>
        <v>0</v>
      </c>
      <c r="I904" s="16"/>
      <c r="J904" s="16"/>
    </row>
    <row r="905" spans="1:10" ht="16" hidden="1" x14ac:dyDescent="0.2">
      <c r="A905" s="16"/>
      <c r="B905" s="16"/>
      <c r="C905" s="16"/>
      <c r="D905" s="28">
        <f>+D904*D903</f>
        <v>0</v>
      </c>
      <c r="E905" s="28">
        <f>+E904*E903</f>
        <v>0</v>
      </c>
      <c r="F905" s="28">
        <f>+F904*F903</f>
        <v>0</v>
      </c>
      <c r="G905" s="28">
        <f>+G904*G903</f>
        <v>0</v>
      </c>
      <c r="H905" s="28">
        <f>+H904*H903</f>
        <v>0</v>
      </c>
      <c r="I905" s="16"/>
      <c r="J905" s="16"/>
    </row>
    <row r="906" spans="1:10" ht="16" hidden="1" x14ac:dyDescent="0.2">
      <c r="A906" s="16"/>
      <c r="B906" s="16"/>
      <c r="C906" s="16"/>
      <c r="D906" s="29"/>
      <c r="E906" s="29"/>
      <c r="F906" s="29"/>
      <c r="G906" s="29"/>
      <c r="H906" s="29"/>
      <c r="I906" s="16"/>
      <c r="J906" s="16"/>
    </row>
    <row r="907" spans="1:10" ht="16" hidden="1" x14ac:dyDescent="0.2">
      <c r="A907" s="16"/>
      <c r="B907" s="27" t="str">
        <f>+F182</f>
        <v xml:space="preserve"> </v>
      </c>
      <c r="C907" s="23" t="s">
        <v>190</v>
      </c>
      <c r="D907" s="40">
        <f>Instrucciones!E474</f>
        <v>0</v>
      </c>
      <c r="E907" s="40">
        <f>+D907*(1+$E$287)</f>
        <v>0</v>
      </c>
      <c r="F907" s="40">
        <f>+E907*(1+$F$287)</f>
        <v>0</v>
      </c>
      <c r="G907" s="40">
        <f>+F907*(1+$G$287)</f>
        <v>0</v>
      </c>
      <c r="H907" s="40">
        <f>+G907*(1+$H$287)</f>
        <v>0</v>
      </c>
      <c r="I907" s="16"/>
      <c r="J907" s="16"/>
    </row>
    <row r="908" spans="1:10" ht="16" hidden="1" x14ac:dyDescent="0.2">
      <c r="A908" s="16"/>
      <c r="B908" s="16"/>
      <c r="C908" s="23" t="s">
        <v>191</v>
      </c>
      <c r="D908" s="40" t="b">
        <f>IF(D907&gt;0,Instrucciones!G474)</f>
        <v>0</v>
      </c>
      <c r="E908" s="40">
        <f>+D908*(1+$E$289)</f>
        <v>0</v>
      </c>
      <c r="F908" s="40">
        <f>+E908*(1+$F$289)</f>
        <v>0</v>
      </c>
      <c r="G908" s="40">
        <f>+F908*(1+$G$289)</f>
        <v>0</v>
      </c>
      <c r="H908" s="40">
        <f>+G908*(1+$H$289)</f>
        <v>0</v>
      </c>
      <c r="I908" s="16"/>
      <c r="J908" s="16"/>
    </row>
    <row r="909" spans="1:10" ht="16" hidden="1" x14ac:dyDescent="0.2">
      <c r="A909" s="16"/>
      <c r="B909" s="16"/>
      <c r="C909" s="16"/>
      <c r="D909" s="28">
        <f>+D908*D907</f>
        <v>0</v>
      </c>
      <c r="E909" s="28">
        <f>+E908*E907</f>
        <v>0</v>
      </c>
      <c r="F909" s="28">
        <f>+F908*F907</f>
        <v>0</v>
      </c>
      <c r="G909" s="28">
        <f>+G908*G907</f>
        <v>0</v>
      </c>
      <c r="H909" s="28">
        <f>+H908*H907</f>
        <v>0</v>
      </c>
      <c r="I909" s="16"/>
      <c r="J909" s="16"/>
    </row>
    <row r="910" spans="1:10" ht="16" hidden="1" x14ac:dyDescent="0.2">
      <c r="A910" s="16"/>
      <c r="B910" s="16"/>
      <c r="C910" s="16"/>
      <c r="D910" s="29"/>
      <c r="E910" s="29"/>
      <c r="F910" s="29"/>
      <c r="G910" s="29"/>
      <c r="H910" s="29"/>
      <c r="I910" s="16"/>
      <c r="J910" s="16"/>
    </row>
    <row r="911" spans="1:10" ht="16" hidden="1" x14ac:dyDescent="0.2">
      <c r="A911" s="16"/>
      <c r="B911" s="27" t="str">
        <f>+F183</f>
        <v xml:space="preserve"> </v>
      </c>
      <c r="C911" s="23" t="s">
        <v>190</v>
      </c>
      <c r="D911" s="40">
        <f>Instrucciones!E475</f>
        <v>0</v>
      </c>
      <c r="E911" s="40">
        <f>+D911*(1+$E$287)</f>
        <v>0</v>
      </c>
      <c r="F911" s="40">
        <f>+E911*(1+$F$287)</f>
        <v>0</v>
      </c>
      <c r="G911" s="40">
        <f>+F911*(1+$G$287)</f>
        <v>0</v>
      </c>
      <c r="H911" s="40">
        <f>+G911*(1+$H$287)</f>
        <v>0</v>
      </c>
      <c r="I911" s="16"/>
      <c r="J911" s="16"/>
    </row>
    <row r="912" spans="1:10" ht="16" hidden="1" x14ac:dyDescent="0.2">
      <c r="A912" s="16"/>
      <c r="B912" s="16"/>
      <c r="C912" s="23" t="s">
        <v>191</v>
      </c>
      <c r="D912" s="40" t="b">
        <f>IF(D911&gt;0,Instrucciones!G475)</f>
        <v>0</v>
      </c>
      <c r="E912" s="40">
        <f>+D912*(1+$E$289)</f>
        <v>0</v>
      </c>
      <c r="F912" s="40">
        <f>+E912*(1+$F$289)</f>
        <v>0</v>
      </c>
      <c r="G912" s="40">
        <f>+F912*(1+$G$289)</f>
        <v>0</v>
      </c>
      <c r="H912" s="40">
        <f>+G912*(1+$H$289)</f>
        <v>0</v>
      </c>
      <c r="I912" s="16"/>
      <c r="J912" s="16"/>
    </row>
    <row r="913" spans="1:10" ht="16" hidden="1" x14ac:dyDescent="0.2">
      <c r="A913" s="16"/>
      <c r="B913" s="16"/>
      <c r="C913" s="16"/>
      <c r="D913" s="28">
        <f>+D912*D911</f>
        <v>0</v>
      </c>
      <c r="E913" s="28">
        <f>+E912*E911</f>
        <v>0</v>
      </c>
      <c r="F913" s="28">
        <f>+F912*F911</f>
        <v>0</v>
      </c>
      <c r="G913" s="28">
        <f>+G912*G911</f>
        <v>0</v>
      </c>
      <c r="H913" s="28">
        <f>+H912*H911</f>
        <v>0</v>
      </c>
      <c r="I913" s="16"/>
      <c r="J913" s="16"/>
    </row>
    <row r="914" spans="1:10" ht="16" hidden="1" x14ac:dyDescent="0.2">
      <c r="A914" s="16"/>
      <c r="B914" s="16"/>
      <c r="C914" s="16"/>
      <c r="D914" s="29"/>
      <c r="E914" s="29"/>
      <c r="F914" s="29"/>
      <c r="G914" s="29"/>
      <c r="H914" s="29"/>
      <c r="I914" s="16"/>
      <c r="J914" s="16"/>
    </row>
    <row r="915" spans="1:10" ht="16" hidden="1" x14ac:dyDescent="0.2">
      <c r="A915" s="16"/>
      <c r="B915" s="27" t="str">
        <f>+F184</f>
        <v xml:space="preserve"> </v>
      </c>
      <c r="C915" s="23" t="s">
        <v>190</v>
      </c>
      <c r="D915" s="40">
        <f>Instrucciones!E476</f>
        <v>0</v>
      </c>
      <c r="E915" s="40">
        <f>+D915*(1+$E$287)</f>
        <v>0</v>
      </c>
      <c r="F915" s="40">
        <f>+E915*(1+$F$287)</f>
        <v>0</v>
      </c>
      <c r="G915" s="40">
        <f>+F915*(1+$G$287)</f>
        <v>0</v>
      </c>
      <c r="H915" s="40">
        <f>+G915*(1+$H$287)</f>
        <v>0</v>
      </c>
      <c r="I915" s="16"/>
      <c r="J915" s="16"/>
    </row>
    <row r="916" spans="1:10" ht="16" hidden="1" x14ac:dyDescent="0.2">
      <c r="A916" s="16"/>
      <c r="B916" s="16"/>
      <c r="C916" s="23" t="s">
        <v>191</v>
      </c>
      <c r="D916" s="40" t="b">
        <f>IF(D915&gt;0,Instrucciones!G476)</f>
        <v>0</v>
      </c>
      <c r="E916" s="40">
        <f>+D916*(1+$E$289)</f>
        <v>0</v>
      </c>
      <c r="F916" s="40">
        <f>+E916*(1+$F$289)</f>
        <v>0</v>
      </c>
      <c r="G916" s="40">
        <f>+F916*(1+$G$289)</f>
        <v>0</v>
      </c>
      <c r="H916" s="40">
        <f>+G916*(1+$H$289)</f>
        <v>0</v>
      </c>
      <c r="I916" s="16"/>
      <c r="J916" s="16"/>
    </row>
    <row r="917" spans="1:10" ht="16" hidden="1" x14ac:dyDescent="0.2">
      <c r="A917" s="16"/>
      <c r="B917" s="16"/>
      <c r="C917" s="16"/>
      <c r="D917" s="28">
        <f>+D916*D915</f>
        <v>0</v>
      </c>
      <c r="E917" s="28">
        <f>+E916*E915</f>
        <v>0</v>
      </c>
      <c r="F917" s="28">
        <f>+F916*F915</f>
        <v>0</v>
      </c>
      <c r="G917" s="28">
        <f>+G916*G915</f>
        <v>0</v>
      </c>
      <c r="H917" s="28">
        <f>+H916*H915</f>
        <v>0</v>
      </c>
      <c r="I917" s="16"/>
      <c r="J917" s="16"/>
    </row>
    <row r="918" spans="1:10" ht="16" hidden="1" x14ac:dyDescent="0.2">
      <c r="A918" s="16"/>
      <c r="B918" s="16"/>
      <c r="C918" s="16"/>
      <c r="D918" s="29"/>
      <c r="E918" s="29"/>
      <c r="F918" s="29"/>
      <c r="G918" s="29"/>
      <c r="H918" s="29"/>
      <c r="I918" s="16"/>
      <c r="J918" s="16"/>
    </row>
    <row r="919" spans="1:10" ht="16" hidden="1" x14ac:dyDescent="0.2">
      <c r="A919" s="16"/>
      <c r="B919" s="27" t="str">
        <f>+F185</f>
        <v xml:space="preserve"> </v>
      </c>
      <c r="C919" s="23" t="s">
        <v>190</v>
      </c>
      <c r="D919" s="40">
        <f>Instrucciones!E477</f>
        <v>0</v>
      </c>
      <c r="E919" s="40">
        <f>+D919*(1+$E$287)</f>
        <v>0</v>
      </c>
      <c r="F919" s="40">
        <f>+E919*(1+$F$287)</f>
        <v>0</v>
      </c>
      <c r="G919" s="40">
        <f>+F919*(1+$G$287)</f>
        <v>0</v>
      </c>
      <c r="H919" s="40">
        <f>+G919*(1+$H$287)</f>
        <v>0</v>
      </c>
      <c r="I919" s="16"/>
      <c r="J919" s="16"/>
    </row>
    <row r="920" spans="1:10" ht="16" hidden="1" x14ac:dyDescent="0.2">
      <c r="A920" s="16"/>
      <c r="B920" s="16"/>
      <c r="C920" s="23" t="s">
        <v>191</v>
      </c>
      <c r="D920" s="40" t="b">
        <f>IF(D919&gt;0,Instrucciones!G477)</f>
        <v>0</v>
      </c>
      <c r="E920" s="40">
        <f>+D920*(1+$E$289)</f>
        <v>0</v>
      </c>
      <c r="F920" s="40">
        <f>+E920*(1+$F$289)</f>
        <v>0</v>
      </c>
      <c r="G920" s="40">
        <f>+F920*(1+$G$289)</f>
        <v>0</v>
      </c>
      <c r="H920" s="40">
        <f>+G920*(1+$H$289)</f>
        <v>0</v>
      </c>
      <c r="I920" s="16"/>
      <c r="J920" s="16"/>
    </row>
    <row r="921" spans="1:10" ht="16" hidden="1" x14ac:dyDescent="0.2">
      <c r="A921" s="16"/>
      <c r="B921" s="16"/>
      <c r="C921" s="16"/>
      <c r="D921" s="28">
        <f>+D920*D919</f>
        <v>0</v>
      </c>
      <c r="E921" s="28">
        <f>+E920*E919</f>
        <v>0</v>
      </c>
      <c r="F921" s="28">
        <f>+F920*F919</f>
        <v>0</v>
      </c>
      <c r="G921" s="28">
        <f>+G920*G919</f>
        <v>0</v>
      </c>
      <c r="H921" s="28">
        <f>+H920*H919</f>
        <v>0</v>
      </c>
      <c r="I921" s="16"/>
      <c r="J921" s="16"/>
    </row>
    <row r="922" spans="1:10" ht="16" hidden="1" x14ac:dyDescent="0.2">
      <c r="A922" s="16"/>
      <c r="B922" s="16"/>
      <c r="C922" s="16"/>
      <c r="D922" s="29"/>
      <c r="E922" s="29"/>
      <c r="F922" s="29"/>
      <c r="G922" s="29"/>
      <c r="H922" s="29"/>
      <c r="I922" s="16"/>
      <c r="J922" s="16"/>
    </row>
    <row r="923" spans="1:10" ht="16" hidden="1" x14ac:dyDescent="0.2">
      <c r="A923" s="16"/>
      <c r="B923" s="27" t="str">
        <f>+F186</f>
        <v xml:space="preserve"> </v>
      </c>
      <c r="C923" s="23" t="s">
        <v>190</v>
      </c>
      <c r="D923" s="40">
        <f>Instrucciones!E478</f>
        <v>0</v>
      </c>
      <c r="E923" s="40">
        <f>+D923*(1+$E$287)</f>
        <v>0</v>
      </c>
      <c r="F923" s="40">
        <f>+E923*(1+$F$287)</f>
        <v>0</v>
      </c>
      <c r="G923" s="40">
        <f>+F923*(1+$G$287)</f>
        <v>0</v>
      </c>
      <c r="H923" s="40">
        <f>+G923*(1+$H$287)</f>
        <v>0</v>
      </c>
      <c r="I923" s="16"/>
      <c r="J923" s="16"/>
    </row>
    <row r="924" spans="1:10" ht="16" hidden="1" x14ac:dyDescent="0.2">
      <c r="A924" s="16"/>
      <c r="B924" s="16"/>
      <c r="C924" s="23" t="s">
        <v>191</v>
      </c>
      <c r="D924" s="40" t="b">
        <f>IF(D923&gt;0,Instrucciones!G478)</f>
        <v>0</v>
      </c>
      <c r="E924" s="40">
        <f>+D924*(1+$E$289)</f>
        <v>0</v>
      </c>
      <c r="F924" s="40">
        <f>+E924*(1+$F$289)</f>
        <v>0</v>
      </c>
      <c r="G924" s="40">
        <f>+F924*(1+$G$289)</f>
        <v>0</v>
      </c>
      <c r="H924" s="40">
        <f>+G924*(1+$H$289)</f>
        <v>0</v>
      </c>
      <c r="I924" s="16"/>
      <c r="J924" s="16"/>
    </row>
    <row r="925" spans="1:10" ht="16" hidden="1" x14ac:dyDescent="0.2">
      <c r="A925" s="16"/>
      <c r="B925" s="16"/>
      <c r="C925" s="16"/>
      <c r="D925" s="28">
        <f>+D924*D923</f>
        <v>0</v>
      </c>
      <c r="E925" s="28">
        <f>+E924*E923</f>
        <v>0</v>
      </c>
      <c r="F925" s="28">
        <f>+F924*F923</f>
        <v>0</v>
      </c>
      <c r="G925" s="28">
        <f>+G924*G923</f>
        <v>0</v>
      </c>
      <c r="H925" s="28">
        <f>+H924*H923</f>
        <v>0</v>
      </c>
      <c r="I925" s="16"/>
      <c r="J925" s="16"/>
    </row>
    <row r="926" spans="1:10" ht="16" hidden="1" x14ac:dyDescent="0.2">
      <c r="A926" s="16"/>
      <c r="B926" s="16"/>
      <c r="C926" s="16"/>
      <c r="D926" s="29"/>
      <c r="E926" s="29"/>
      <c r="F926" s="29"/>
      <c r="G926" s="29"/>
      <c r="H926" s="29"/>
      <c r="I926" s="16"/>
      <c r="J926" s="16"/>
    </row>
    <row r="927" spans="1:10" ht="16" hidden="1" x14ac:dyDescent="0.2">
      <c r="A927" s="16"/>
      <c r="B927" s="27" t="str">
        <f>+F187</f>
        <v xml:space="preserve"> </v>
      </c>
      <c r="C927" s="23" t="s">
        <v>190</v>
      </c>
      <c r="D927" s="40">
        <f>Instrucciones!E479</f>
        <v>0</v>
      </c>
      <c r="E927" s="40">
        <f>+D927*(1+$E$287)</f>
        <v>0</v>
      </c>
      <c r="F927" s="40">
        <f>+E927*(1+$F$287)</f>
        <v>0</v>
      </c>
      <c r="G927" s="40">
        <f>+F927*(1+$G$287)</f>
        <v>0</v>
      </c>
      <c r="H927" s="40">
        <f>+G927*(1+$H$287)</f>
        <v>0</v>
      </c>
      <c r="I927" s="16"/>
      <c r="J927" s="16"/>
    </row>
    <row r="928" spans="1:10" ht="16" hidden="1" x14ac:dyDescent="0.2">
      <c r="A928" s="16"/>
      <c r="B928" s="16"/>
      <c r="C928" s="23" t="s">
        <v>191</v>
      </c>
      <c r="D928" s="40" t="b">
        <f>IF(D927&gt;0,Instrucciones!G479)</f>
        <v>0</v>
      </c>
      <c r="E928" s="40">
        <f>+D928*(1+$E$289)</f>
        <v>0</v>
      </c>
      <c r="F928" s="40">
        <f>+E928*(1+$F$289)</f>
        <v>0</v>
      </c>
      <c r="G928" s="40">
        <f>+F928*(1+$G$289)</f>
        <v>0</v>
      </c>
      <c r="H928" s="40">
        <f>+G928*(1+$H$289)</f>
        <v>0</v>
      </c>
      <c r="I928" s="16"/>
      <c r="J928" s="16"/>
    </row>
    <row r="929" spans="1:10" ht="16" hidden="1" x14ac:dyDescent="0.2">
      <c r="A929" s="16"/>
      <c r="B929" s="16"/>
      <c r="C929" s="16"/>
      <c r="D929" s="28">
        <f>+D928*D927</f>
        <v>0</v>
      </c>
      <c r="E929" s="28">
        <f>+E928*E927</f>
        <v>0</v>
      </c>
      <c r="F929" s="28">
        <f>+F928*F927</f>
        <v>0</v>
      </c>
      <c r="G929" s="28">
        <f>+G928*G927</f>
        <v>0</v>
      </c>
      <c r="H929" s="28">
        <f>+H928*H927</f>
        <v>0</v>
      </c>
      <c r="I929" s="16"/>
      <c r="J929" s="16"/>
    </row>
    <row r="930" spans="1:10" ht="16" hidden="1" x14ac:dyDescent="0.2">
      <c r="A930" s="16"/>
      <c r="B930" s="16"/>
      <c r="C930" s="16"/>
      <c r="D930" s="29"/>
      <c r="E930" s="29"/>
      <c r="F930" s="29"/>
      <c r="G930" s="29"/>
      <c r="H930" s="29"/>
      <c r="I930" s="16"/>
      <c r="J930" s="16"/>
    </row>
    <row r="931" spans="1:10" ht="16" hidden="1" x14ac:dyDescent="0.2">
      <c r="A931" s="16"/>
      <c r="B931" s="27" t="str">
        <f>+F188</f>
        <v xml:space="preserve"> </v>
      </c>
      <c r="C931" s="23" t="s">
        <v>190</v>
      </c>
      <c r="D931" s="40">
        <f>Instrucciones!E480</f>
        <v>0</v>
      </c>
      <c r="E931" s="40">
        <f>+D931*(1+$E$287)</f>
        <v>0</v>
      </c>
      <c r="F931" s="40">
        <f>+E931*(1+$F$287)</f>
        <v>0</v>
      </c>
      <c r="G931" s="40">
        <f>+F931*(1+$G$287)</f>
        <v>0</v>
      </c>
      <c r="H931" s="40">
        <f>+G931*(1+$H$287)</f>
        <v>0</v>
      </c>
      <c r="I931" s="16"/>
      <c r="J931" s="16"/>
    </row>
    <row r="932" spans="1:10" ht="16" hidden="1" x14ac:dyDescent="0.2">
      <c r="A932" s="16"/>
      <c r="B932" s="16"/>
      <c r="C932" s="23" t="s">
        <v>191</v>
      </c>
      <c r="D932" s="40" t="b">
        <f>IF(D931&gt;0,Instrucciones!G480)</f>
        <v>0</v>
      </c>
      <c r="E932" s="40">
        <f>+D932*(1+$E$289)</f>
        <v>0</v>
      </c>
      <c r="F932" s="40">
        <f>+E932*(1+$F$289)</f>
        <v>0</v>
      </c>
      <c r="G932" s="40">
        <f>+F932*(1+$G$289)</f>
        <v>0</v>
      </c>
      <c r="H932" s="40">
        <f>+G932*(1+$H$289)</f>
        <v>0</v>
      </c>
      <c r="I932" s="16"/>
      <c r="J932" s="16"/>
    </row>
    <row r="933" spans="1:10" ht="16" hidden="1" x14ac:dyDescent="0.2">
      <c r="A933" s="16"/>
      <c r="B933" s="16"/>
      <c r="C933" s="16"/>
      <c r="D933" s="28">
        <f>+D932*D931</f>
        <v>0</v>
      </c>
      <c r="E933" s="28">
        <f>+E932*E931</f>
        <v>0</v>
      </c>
      <c r="F933" s="28">
        <f>+F932*F931</f>
        <v>0</v>
      </c>
      <c r="G933" s="28">
        <f>+G932*G931</f>
        <v>0</v>
      </c>
      <c r="H933" s="28">
        <f>+H932*H931</f>
        <v>0</v>
      </c>
      <c r="I933" s="16"/>
      <c r="J933" s="16"/>
    </row>
    <row r="934" spans="1:10" ht="16" hidden="1" x14ac:dyDescent="0.2">
      <c r="A934" s="16"/>
      <c r="B934" s="16"/>
      <c r="C934" s="16"/>
      <c r="D934" s="29"/>
      <c r="E934" s="29"/>
      <c r="F934" s="29"/>
      <c r="G934" s="29"/>
      <c r="H934" s="29"/>
      <c r="I934" s="16"/>
      <c r="J934" s="16"/>
    </row>
    <row r="935" spans="1:10" ht="16" hidden="1" x14ac:dyDescent="0.2">
      <c r="A935" s="16"/>
      <c r="B935" s="27" t="str">
        <f>+F189</f>
        <v xml:space="preserve"> </v>
      </c>
      <c r="C935" s="23" t="s">
        <v>190</v>
      </c>
      <c r="D935" s="40">
        <f>Instrucciones!E481</f>
        <v>0</v>
      </c>
      <c r="E935" s="40">
        <f>+D935*(1+$E$287)</f>
        <v>0</v>
      </c>
      <c r="F935" s="40">
        <f>+E935*(1+$F$287)</f>
        <v>0</v>
      </c>
      <c r="G935" s="40">
        <f>+F935*(1+$G$287)</f>
        <v>0</v>
      </c>
      <c r="H935" s="40">
        <f>+G935*(1+$H$287)</f>
        <v>0</v>
      </c>
      <c r="I935" s="16"/>
      <c r="J935" s="16"/>
    </row>
    <row r="936" spans="1:10" ht="16" hidden="1" x14ac:dyDescent="0.2">
      <c r="A936" s="16"/>
      <c r="B936" s="16"/>
      <c r="C936" s="23" t="s">
        <v>191</v>
      </c>
      <c r="D936" s="40" t="b">
        <f>IF(D935&gt;0,Instrucciones!G481)</f>
        <v>0</v>
      </c>
      <c r="E936" s="40">
        <f>+D936*(1+$E$289)</f>
        <v>0</v>
      </c>
      <c r="F936" s="40">
        <f>+E936*(1+$F$289)</f>
        <v>0</v>
      </c>
      <c r="G936" s="40">
        <f>+F936*(1+$G$289)</f>
        <v>0</v>
      </c>
      <c r="H936" s="40">
        <f>+G936*(1+$H$289)</f>
        <v>0</v>
      </c>
      <c r="I936" s="16"/>
      <c r="J936" s="16"/>
    </row>
    <row r="937" spans="1:10" ht="16" hidden="1" x14ac:dyDescent="0.2">
      <c r="A937" s="16"/>
      <c r="B937" s="16"/>
      <c r="C937" s="16"/>
      <c r="D937" s="28">
        <f>+D936*D935</f>
        <v>0</v>
      </c>
      <c r="E937" s="28">
        <f>+E936*E935</f>
        <v>0</v>
      </c>
      <c r="F937" s="28">
        <f>+F936*F935</f>
        <v>0</v>
      </c>
      <c r="G937" s="28">
        <f>+G936*G935</f>
        <v>0</v>
      </c>
      <c r="H937" s="28">
        <f>+H936*H935</f>
        <v>0</v>
      </c>
      <c r="I937" s="16"/>
      <c r="J937" s="16"/>
    </row>
    <row r="938" spans="1:10" ht="16" hidden="1" x14ac:dyDescent="0.2">
      <c r="A938" s="16"/>
      <c r="B938" s="16"/>
      <c r="C938" s="16"/>
      <c r="D938" s="29"/>
      <c r="E938" s="29"/>
      <c r="F938" s="29"/>
      <c r="G938" s="29"/>
      <c r="H938" s="29"/>
      <c r="I938" s="16"/>
      <c r="J938" s="16"/>
    </row>
    <row r="939" spans="1:10" ht="16" hidden="1" x14ac:dyDescent="0.2">
      <c r="A939" s="16"/>
      <c r="B939" s="27" t="str">
        <f>+F190</f>
        <v xml:space="preserve"> </v>
      </c>
      <c r="C939" s="23" t="s">
        <v>190</v>
      </c>
      <c r="D939" s="40">
        <f>Instrucciones!E482</f>
        <v>0</v>
      </c>
      <c r="E939" s="40">
        <f>+D939*(1+$E$287)</f>
        <v>0</v>
      </c>
      <c r="F939" s="40">
        <f>+E939*(1+$F$287)</f>
        <v>0</v>
      </c>
      <c r="G939" s="40">
        <f>+F939*(1+$G$287)</f>
        <v>0</v>
      </c>
      <c r="H939" s="40">
        <f>+G939*(1+$H$287)</f>
        <v>0</v>
      </c>
      <c r="I939" s="16"/>
      <c r="J939" s="16"/>
    </row>
    <row r="940" spans="1:10" ht="16" hidden="1" x14ac:dyDescent="0.2">
      <c r="A940" s="16"/>
      <c r="B940" s="16"/>
      <c r="C940" s="23" t="s">
        <v>191</v>
      </c>
      <c r="D940" s="40" t="b">
        <f>IF(D939&gt;0,Instrucciones!G482)</f>
        <v>0</v>
      </c>
      <c r="E940" s="40">
        <f>+D940*(1+$E$289)</f>
        <v>0</v>
      </c>
      <c r="F940" s="40">
        <f>+E940*(1+$F$289)</f>
        <v>0</v>
      </c>
      <c r="G940" s="40">
        <f>+F940*(1+$G$289)</f>
        <v>0</v>
      </c>
      <c r="H940" s="40">
        <f>+G940*(1+$H$289)</f>
        <v>0</v>
      </c>
      <c r="I940" s="16"/>
      <c r="J940" s="16"/>
    </row>
    <row r="941" spans="1:10" ht="16" hidden="1" x14ac:dyDescent="0.2">
      <c r="A941" s="16"/>
      <c r="B941" s="16"/>
      <c r="C941" s="16"/>
      <c r="D941" s="28">
        <f>+D940*D939</f>
        <v>0</v>
      </c>
      <c r="E941" s="28">
        <f>+E940*E939</f>
        <v>0</v>
      </c>
      <c r="F941" s="28">
        <f>+F940*F939</f>
        <v>0</v>
      </c>
      <c r="G941" s="28">
        <f>+G940*G939</f>
        <v>0</v>
      </c>
      <c r="H941" s="28">
        <f>+H940*H939</f>
        <v>0</v>
      </c>
      <c r="I941" s="16"/>
      <c r="J941" s="16"/>
    </row>
    <row r="942" spans="1:10" ht="16" hidden="1" x14ac:dyDescent="0.2">
      <c r="A942" s="16"/>
      <c r="B942" s="16"/>
      <c r="C942" s="16"/>
      <c r="D942" s="29"/>
      <c r="E942" s="29"/>
      <c r="F942" s="29"/>
      <c r="G942" s="29"/>
      <c r="H942" s="29"/>
      <c r="I942" s="16"/>
      <c r="J942" s="16"/>
    </row>
    <row r="943" spans="1:10" ht="16" hidden="1" x14ac:dyDescent="0.2">
      <c r="A943" s="16"/>
      <c r="B943" s="27" t="str">
        <f>+F191</f>
        <v xml:space="preserve"> </v>
      </c>
      <c r="C943" s="23" t="s">
        <v>190</v>
      </c>
      <c r="D943" s="40">
        <f>Instrucciones!E483</f>
        <v>0</v>
      </c>
      <c r="E943" s="40">
        <f>+D943*(1+$E$287)</f>
        <v>0</v>
      </c>
      <c r="F943" s="40">
        <f>+E943*(1+$F$287)</f>
        <v>0</v>
      </c>
      <c r="G943" s="40">
        <f>+F943*(1+$G$287)</f>
        <v>0</v>
      </c>
      <c r="H943" s="40">
        <f>+G943*(1+$H$287)</f>
        <v>0</v>
      </c>
      <c r="I943" s="16"/>
      <c r="J943" s="16"/>
    </row>
    <row r="944" spans="1:10" ht="16" hidden="1" x14ac:dyDescent="0.2">
      <c r="A944" s="16"/>
      <c r="B944" s="16"/>
      <c r="C944" s="23" t="s">
        <v>191</v>
      </c>
      <c r="D944" s="40" t="b">
        <f>IF(D943&gt;0,Instrucciones!G483)</f>
        <v>0</v>
      </c>
      <c r="E944" s="40">
        <f>+D944*(1+$E$289)</f>
        <v>0</v>
      </c>
      <c r="F944" s="40">
        <f>+E944*(1+$F$289)</f>
        <v>0</v>
      </c>
      <c r="G944" s="40">
        <f>+F944*(1+$G$289)</f>
        <v>0</v>
      </c>
      <c r="H944" s="40">
        <f>+G944*(1+$H$289)</f>
        <v>0</v>
      </c>
      <c r="I944" s="16"/>
      <c r="J944" s="16"/>
    </row>
    <row r="945" spans="1:10" ht="16" hidden="1" x14ac:dyDescent="0.2">
      <c r="A945" s="16"/>
      <c r="B945" s="16"/>
      <c r="C945" s="16"/>
      <c r="D945" s="28">
        <f>+D944*D943</f>
        <v>0</v>
      </c>
      <c r="E945" s="28">
        <f>+E944*E943</f>
        <v>0</v>
      </c>
      <c r="F945" s="28">
        <f>+F944*F943</f>
        <v>0</v>
      </c>
      <c r="G945" s="28">
        <f>+G944*G943</f>
        <v>0</v>
      </c>
      <c r="H945" s="28">
        <f>+H944*H943</f>
        <v>0</v>
      </c>
      <c r="I945" s="16"/>
      <c r="J945" s="16"/>
    </row>
    <row r="946" spans="1:10" ht="16" hidden="1" x14ac:dyDescent="0.2">
      <c r="A946" s="16"/>
      <c r="B946" s="16"/>
      <c r="C946" s="16"/>
      <c r="D946" s="29"/>
      <c r="E946" s="29"/>
      <c r="F946" s="29"/>
      <c r="G946" s="29"/>
      <c r="H946" s="29"/>
      <c r="I946" s="16"/>
      <c r="J946" s="16"/>
    </row>
    <row r="947" spans="1:10" ht="16" hidden="1" x14ac:dyDescent="0.2">
      <c r="A947" s="16"/>
      <c r="B947" s="27" t="str">
        <f>+F192</f>
        <v xml:space="preserve"> </v>
      </c>
      <c r="C947" s="23" t="s">
        <v>190</v>
      </c>
      <c r="D947" s="40">
        <f>Instrucciones!E484</f>
        <v>0</v>
      </c>
      <c r="E947" s="40">
        <f>+D947*(1+$E$287)</f>
        <v>0</v>
      </c>
      <c r="F947" s="40">
        <f>+E947*(1+$F$287)</f>
        <v>0</v>
      </c>
      <c r="G947" s="40">
        <f>+F947*(1+$G$287)</f>
        <v>0</v>
      </c>
      <c r="H947" s="40">
        <f>+G947*(1+$H$287)</f>
        <v>0</v>
      </c>
      <c r="I947" s="16"/>
      <c r="J947" s="16"/>
    </row>
    <row r="948" spans="1:10" ht="16" hidden="1" x14ac:dyDescent="0.2">
      <c r="A948" s="16"/>
      <c r="B948" s="16"/>
      <c r="C948" s="23" t="s">
        <v>191</v>
      </c>
      <c r="D948" s="40" t="b">
        <f>IF(D947&gt;0,Instrucciones!G484)</f>
        <v>0</v>
      </c>
      <c r="E948" s="40">
        <f>+D948*(1+$E$289)</f>
        <v>0</v>
      </c>
      <c r="F948" s="40">
        <f>+E948*(1+$F$289)</f>
        <v>0</v>
      </c>
      <c r="G948" s="40">
        <f>+F948*(1+$G$289)</f>
        <v>0</v>
      </c>
      <c r="H948" s="40">
        <f>+G948*(1+$H$289)</f>
        <v>0</v>
      </c>
      <c r="I948" s="16"/>
      <c r="J948" s="16"/>
    </row>
    <row r="949" spans="1:10" ht="16" hidden="1" x14ac:dyDescent="0.2">
      <c r="A949" s="16"/>
      <c r="B949" s="16"/>
      <c r="C949" s="16"/>
      <c r="D949" s="28">
        <f>+D948*D947</f>
        <v>0</v>
      </c>
      <c r="E949" s="28">
        <f>+E948*E947</f>
        <v>0</v>
      </c>
      <c r="F949" s="28">
        <f>+F948*F947</f>
        <v>0</v>
      </c>
      <c r="G949" s="28">
        <f>+G948*G947</f>
        <v>0</v>
      </c>
      <c r="H949" s="28">
        <f>+H948*H947</f>
        <v>0</v>
      </c>
      <c r="I949" s="16"/>
      <c r="J949" s="16"/>
    </row>
    <row r="950" spans="1:10" ht="16" hidden="1" x14ac:dyDescent="0.2">
      <c r="A950" s="16"/>
      <c r="B950" s="16"/>
      <c r="C950" s="16"/>
      <c r="D950" s="29"/>
      <c r="E950" s="29"/>
      <c r="F950" s="29"/>
      <c r="G950" s="29"/>
      <c r="H950" s="29"/>
      <c r="I950" s="16"/>
      <c r="J950" s="16"/>
    </row>
    <row r="951" spans="1:10" ht="16" hidden="1" x14ac:dyDescent="0.2">
      <c r="A951" s="16"/>
      <c r="B951" s="27" t="str">
        <f>+F193</f>
        <v xml:space="preserve"> </v>
      </c>
      <c r="C951" s="23" t="s">
        <v>190</v>
      </c>
      <c r="D951" s="40">
        <f>Instrucciones!E485</f>
        <v>0</v>
      </c>
      <c r="E951" s="40">
        <f>+D951*(1+$E$287)</f>
        <v>0</v>
      </c>
      <c r="F951" s="40">
        <f>+E951*(1+$F$287)</f>
        <v>0</v>
      </c>
      <c r="G951" s="40">
        <f>+F951*(1+$G$287)</f>
        <v>0</v>
      </c>
      <c r="H951" s="40">
        <f>+G951*(1+$H$287)</f>
        <v>0</v>
      </c>
      <c r="I951" s="16"/>
      <c r="J951" s="16"/>
    </row>
    <row r="952" spans="1:10" ht="16" hidden="1" x14ac:dyDescent="0.2">
      <c r="A952" s="16"/>
      <c r="B952" s="16"/>
      <c r="C952" s="23" t="s">
        <v>191</v>
      </c>
      <c r="D952" s="40" t="b">
        <f>IF(D951&gt;0,Instrucciones!G485)</f>
        <v>0</v>
      </c>
      <c r="E952" s="40">
        <f>+D952*(1+$E$289)</f>
        <v>0</v>
      </c>
      <c r="F952" s="40">
        <f>+E952*(1+$F$289)</f>
        <v>0</v>
      </c>
      <c r="G952" s="40">
        <f>+F952*(1+$G$289)</f>
        <v>0</v>
      </c>
      <c r="H952" s="40">
        <f>+G952*(1+$H$289)</f>
        <v>0</v>
      </c>
      <c r="I952" s="16"/>
      <c r="J952" s="16"/>
    </row>
    <row r="953" spans="1:10" ht="16" hidden="1" x14ac:dyDescent="0.2">
      <c r="A953" s="16"/>
      <c r="B953" s="16"/>
      <c r="C953" s="16"/>
      <c r="D953" s="28">
        <f>+D952*D951</f>
        <v>0</v>
      </c>
      <c r="E953" s="28">
        <f>+E952*E951</f>
        <v>0</v>
      </c>
      <c r="F953" s="28">
        <f>+F952*F951</f>
        <v>0</v>
      </c>
      <c r="G953" s="28">
        <f>+G952*G951</f>
        <v>0</v>
      </c>
      <c r="H953" s="28">
        <f>+H952*H951</f>
        <v>0</v>
      </c>
      <c r="I953" s="16"/>
      <c r="J953" s="16"/>
    </row>
    <row r="954" spans="1:10" ht="16" hidden="1" x14ac:dyDescent="0.2">
      <c r="A954" s="16"/>
      <c r="B954" s="16"/>
      <c r="C954" s="16"/>
      <c r="D954" s="29"/>
      <c r="E954" s="29"/>
      <c r="F954" s="29"/>
      <c r="G954" s="29"/>
      <c r="H954" s="29"/>
      <c r="I954" s="16"/>
      <c r="J954" s="16"/>
    </row>
    <row r="955" spans="1:10" ht="16" hidden="1" x14ac:dyDescent="0.2">
      <c r="A955" s="16"/>
      <c r="B955" s="27" t="str">
        <f>+F194</f>
        <v xml:space="preserve"> </v>
      </c>
      <c r="C955" s="23" t="s">
        <v>190</v>
      </c>
      <c r="D955" s="40">
        <f>Instrucciones!E486</f>
        <v>0</v>
      </c>
      <c r="E955" s="40">
        <f>+D955*(1+$E$287)</f>
        <v>0</v>
      </c>
      <c r="F955" s="40">
        <f>+E955*(1+$F$287)</f>
        <v>0</v>
      </c>
      <c r="G955" s="40">
        <f>+F955*(1+$G$287)</f>
        <v>0</v>
      </c>
      <c r="H955" s="40">
        <f>+G955*(1+$H$287)</f>
        <v>0</v>
      </c>
      <c r="I955" s="16"/>
      <c r="J955" s="16"/>
    </row>
    <row r="956" spans="1:10" ht="16" hidden="1" x14ac:dyDescent="0.2">
      <c r="A956" s="16"/>
      <c r="B956" s="16"/>
      <c r="C956" s="23" t="s">
        <v>191</v>
      </c>
      <c r="D956" s="40" t="b">
        <f>IF(D955&gt;0,Instrucciones!G486)</f>
        <v>0</v>
      </c>
      <c r="E956" s="40">
        <f>+D956*(1+$E$289)</f>
        <v>0</v>
      </c>
      <c r="F956" s="40">
        <f>+E956*(1+$F$289)</f>
        <v>0</v>
      </c>
      <c r="G956" s="40">
        <f>+F956*(1+$G$289)</f>
        <v>0</v>
      </c>
      <c r="H956" s="40">
        <f>+G956*(1+$H$289)</f>
        <v>0</v>
      </c>
      <c r="I956" s="16"/>
      <c r="J956" s="16"/>
    </row>
    <row r="957" spans="1:10" ht="16" hidden="1" x14ac:dyDescent="0.2">
      <c r="A957" s="16"/>
      <c r="B957" s="16"/>
      <c r="C957" s="16"/>
      <c r="D957" s="28">
        <f>+D956*D955</f>
        <v>0</v>
      </c>
      <c r="E957" s="28">
        <f>+E956*E955</f>
        <v>0</v>
      </c>
      <c r="F957" s="28">
        <f>+F956*F955</f>
        <v>0</v>
      </c>
      <c r="G957" s="28">
        <f>+G956*G955</f>
        <v>0</v>
      </c>
      <c r="H957" s="28">
        <f>+H956*H955</f>
        <v>0</v>
      </c>
      <c r="I957" s="16"/>
      <c r="J957" s="16"/>
    </row>
    <row r="958" spans="1:10" ht="16" hidden="1" x14ac:dyDescent="0.2">
      <c r="A958" s="16"/>
      <c r="B958" s="16"/>
      <c r="C958" s="16"/>
      <c r="D958" s="29"/>
      <c r="E958" s="29"/>
      <c r="F958" s="29"/>
      <c r="G958" s="29"/>
      <c r="H958" s="29"/>
      <c r="I958" s="16"/>
      <c r="J958" s="16"/>
    </row>
    <row r="959" spans="1:10" ht="16" hidden="1" x14ac:dyDescent="0.2">
      <c r="A959" s="16"/>
      <c r="B959" s="27" t="str">
        <f>+F195</f>
        <v xml:space="preserve"> </v>
      </c>
      <c r="C959" s="23" t="s">
        <v>190</v>
      </c>
      <c r="D959" s="40">
        <f>Instrucciones!E487</f>
        <v>0</v>
      </c>
      <c r="E959" s="40">
        <f>+D959*(1+$E$287)</f>
        <v>0</v>
      </c>
      <c r="F959" s="40">
        <f>+E959*(1+$F$287)</f>
        <v>0</v>
      </c>
      <c r="G959" s="40">
        <f>+F959*(1+$G$287)</f>
        <v>0</v>
      </c>
      <c r="H959" s="40">
        <f>+G959*(1+$H$287)</f>
        <v>0</v>
      </c>
      <c r="I959" s="16"/>
      <c r="J959" s="16"/>
    </row>
    <row r="960" spans="1:10" ht="16" hidden="1" x14ac:dyDescent="0.2">
      <c r="A960" s="16"/>
      <c r="B960" s="16"/>
      <c r="C960" s="23" t="s">
        <v>191</v>
      </c>
      <c r="D960" s="40" t="b">
        <f>IF(D959&gt;0,Instrucciones!G487)</f>
        <v>0</v>
      </c>
      <c r="E960" s="40">
        <f>+D960*(1+$E$289)</f>
        <v>0</v>
      </c>
      <c r="F960" s="40">
        <f>+E960*(1+$F$289)</f>
        <v>0</v>
      </c>
      <c r="G960" s="40">
        <f>+F960*(1+$G$289)</f>
        <v>0</v>
      </c>
      <c r="H960" s="40">
        <f>+G960*(1+$H$289)</f>
        <v>0</v>
      </c>
      <c r="I960" s="16"/>
      <c r="J960" s="16"/>
    </row>
    <row r="961" spans="1:10" ht="16" hidden="1" x14ac:dyDescent="0.2">
      <c r="A961" s="16"/>
      <c r="B961" s="16"/>
      <c r="C961" s="16"/>
      <c r="D961" s="28">
        <f>+D960*D959</f>
        <v>0</v>
      </c>
      <c r="E961" s="28">
        <f>+E960*E959</f>
        <v>0</v>
      </c>
      <c r="F961" s="28">
        <f>+F960*F959</f>
        <v>0</v>
      </c>
      <c r="G961" s="28">
        <f>+G960*G959</f>
        <v>0</v>
      </c>
      <c r="H961" s="28">
        <f>+H960*H959</f>
        <v>0</v>
      </c>
      <c r="I961" s="16"/>
      <c r="J961" s="16"/>
    </row>
    <row r="962" spans="1:10" ht="16" hidden="1" x14ac:dyDescent="0.2">
      <c r="A962" s="16"/>
      <c r="B962" s="16"/>
      <c r="C962" s="16"/>
      <c r="D962" s="29"/>
      <c r="E962" s="29"/>
      <c r="F962" s="29"/>
      <c r="G962" s="29"/>
      <c r="H962" s="29"/>
      <c r="I962" s="16"/>
      <c r="J962" s="16"/>
    </row>
    <row r="963" spans="1:10" ht="16" hidden="1" x14ac:dyDescent="0.2">
      <c r="A963" s="16"/>
      <c r="B963" s="27" t="str">
        <f>+F196</f>
        <v xml:space="preserve"> </v>
      </c>
      <c r="C963" s="23" t="s">
        <v>190</v>
      </c>
      <c r="D963" s="40">
        <f>Instrucciones!E488</f>
        <v>0</v>
      </c>
      <c r="E963" s="40">
        <f>+D963*(1+$E$287)</f>
        <v>0</v>
      </c>
      <c r="F963" s="40">
        <f>+E963*(1+$F$287)</f>
        <v>0</v>
      </c>
      <c r="G963" s="40">
        <f>+F963*(1+$G$287)</f>
        <v>0</v>
      </c>
      <c r="H963" s="40">
        <f>+G963*(1+$H$287)</f>
        <v>0</v>
      </c>
      <c r="I963" s="16"/>
      <c r="J963" s="16"/>
    </row>
    <row r="964" spans="1:10" ht="16" hidden="1" x14ac:dyDescent="0.2">
      <c r="A964" s="16"/>
      <c r="B964" s="16"/>
      <c r="C964" s="23" t="s">
        <v>191</v>
      </c>
      <c r="D964" s="40" t="b">
        <f>IF(D963&gt;0,Instrucciones!G488)</f>
        <v>0</v>
      </c>
      <c r="E964" s="40">
        <f>+D964*(1+$E$289)</f>
        <v>0</v>
      </c>
      <c r="F964" s="40">
        <f>+E964*(1+$F$289)</f>
        <v>0</v>
      </c>
      <c r="G964" s="40">
        <f>+F964*(1+$G$289)</f>
        <v>0</v>
      </c>
      <c r="H964" s="40">
        <f>+G964*(1+$H$289)</f>
        <v>0</v>
      </c>
      <c r="I964" s="16"/>
      <c r="J964" s="16"/>
    </row>
    <row r="965" spans="1:10" ht="16" hidden="1" x14ac:dyDescent="0.2">
      <c r="A965" s="16"/>
      <c r="B965" s="16"/>
      <c r="C965" s="16"/>
      <c r="D965" s="28">
        <f>+D964*D963</f>
        <v>0</v>
      </c>
      <c r="E965" s="28">
        <f>+E964*E963</f>
        <v>0</v>
      </c>
      <c r="F965" s="28">
        <f>+F964*F963</f>
        <v>0</v>
      </c>
      <c r="G965" s="28">
        <f>+G964*G963</f>
        <v>0</v>
      </c>
      <c r="H965" s="28">
        <f>+H964*H963</f>
        <v>0</v>
      </c>
      <c r="I965" s="16"/>
      <c r="J965" s="16"/>
    </row>
    <row r="966" spans="1:10" ht="16" hidden="1" x14ac:dyDescent="0.2">
      <c r="A966" s="16"/>
      <c r="B966" s="16"/>
      <c r="C966" s="16"/>
      <c r="D966" s="29"/>
      <c r="E966" s="29"/>
      <c r="F966" s="29"/>
      <c r="G966" s="29"/>
      <c r="H966" s="29"/>
      <c r="I966" s="16"/>
      <c r="J966" s="16"/>
    </row>
    <row r="967" spans="1:10" ht="16" hidden="1" x14ac:dyDescent="0.2">
      <c r="A967" s="16"/>
      <c r="B967" s="27" t="str">
        <f>+F197</f>
        <v xml:space="preserve"> </v>
      </c>
      <c r="C967" s="23" t="s">
        <v>190</v>
      </c>
      <c r="D967" s="40">
        <f>Instrucciones!E489</f>
        <v>0</v>
      </c>
      <c r="E967" s="40">
        <f>+D967*(1+$E$287)</f>
        <v>0</v>
      </c>
      <c r="F967" s="40">
        <f>+E967*(1+$F$287)</f>
        <v>0</v>
      </c>
      <c r="G967" s="40">
        <f>+F967*(1+$G$287)</f>
        <v>0</v>
      </c>
      <c r="H967" s="40">
        <f>+G967*(1+$H$287)</f>
        <v>0</v>
      </c>
      <c r="I967" s="16"/>
      <c r="J967" s="16"/>
    </row>
    <row r="968" spans="1:10" ht="16" hidden="1" x14ac:dyDescent="0.2">
      <c r="A968" s="16"/>
      <c r="B968" s="16"/>
      <c r="C968" s="23" t="s">
        <v>191</v>
      </c>
      <c r="D968" s="40" t="b">
        <f>IF(D967&gt;0,Instrucciones!G489)</f>
        <v>0</v>
      </c>
      <c r="E968" s="40">
        <f>+D968*(1+$E$289)</f>
        <v>0</v>
      </c>
      <c r="F968" s="40">
        <f>+E968*(1+$F$289)</f>
        <v>0</v>
      </c>
      <c r="G968" s="40">
        <f>+F968*(1+$G$289)</f>
        <v>0</v>
      </c>
      <c r="H968" s="40">
        <f>+G968*(1+$H$289)</f>
        <v>0</v>
      </c>
      <c r="I968" s="16"/>
      <c r="J968" s="16"/>
    </row>
    <row r="969" spans="1:10" ht="16" hidden="1" x14ac:dyDescent="0.2">
      <c r="A969" s="16"/>
      <c r="B969" s="16"/>
      <c r="C969" s="16"/>
      <c r="D969" s="28">
        <f>+D968*D967</f>
        <v>0</v>
      </c>
      <c r="E969" s="28">
        <f>+E968*E967</f>
        <v>0</v>
      </c>
      <c r="F969" s="28">
        <f>+F968*F967</f>
        <v>0</v>
      </c>
      <c r="G969" s="28">
        <f>+G968*G967</f>
        <v>0</v>
      </c>
      <c r="H969" s="28">
        <f>+H968*H967</f>
        <v>0</v>
      </c>
      <c r="I969" s="16"/>
      <c r="J969" s="16"/>
    </row>
    <row r="970" spans="1:10" ht="16" hidden="1" x14ac:dyDescent="0.2">
      <c r="A970" s="16"/>
      <c r="B970" s="16"/>
      <c r="C970" s="16"/>
      <c r="D970" s="29"/>
      <c r="E970" s="29"/>
      <c r="F970" s="29"/>
      <c r="G970" s="29"/>
      <c r="H970" s="29"/>
      <c r="I970" s="16"/>
      <c r="J970" s="16"/>
    </row>
    <row r="971" spans="1:10" ht="16" hidden="1" x14ac:dyDescent="0.2">
      <c r="A971" s="16"/>
      <c r="B971" s="27" t="str">
        <f>+F198</f>
        <v xml:space="preserve"> </v>
      </c>
      <c r="C971" s="23" t="s">
        <v>190</v>
      </c>
      <c r="D971" s="40">
        <f>Instrucciones!E490</f>
        <v>0</v>
      </c>
      <c r="E971" s="40">
        <f>+D971*(1+$E$287)</f>
        <v>0</v>
      </c>
      <c r="F971" s="40">
        <f>+E971*(1+$F$287)</f>
        <v>0</v>
      </c>
      <c r="G971" s="40">
        <f>+F971*(1+$G$287)</f>
        <v>0</v>
      </c>
      <c r="H971" s="40">
        <f>+G971*(1+$H$287)</f>
        <v>0</v>
      </c>
      <c r="I971" s="16"/>
      <c r="J971" s="16"/>
    </row>
    <row r="972" spans="1:10" ht="16" hidden="1" x14ac:dyDescent="0.2">
      <c r="A972" s="16"/>
      <c r="B972" s="16"/>
      <c r="C972" s="23" t="s">
        <v>191</v>
      </c>
      <c r="D972" s="40" t="b">
        <f>IF(D971&gt;0,Instrucciones!G490)</f>
        <v>0</v>
      </c>
      <c r="E972" s="40">
        <f>+D972*(1+$E$289)</f>
        <v>0</v>
      </c>
      <c r="F972" s="40">
        <f>+E972*(1+$F$289)</f>
        <v>0</v>
      </c>
      <c r="G972" s="40">
        <f>+F972*(1+$G$289)</f>
        <v>0</v>
      </c>
      <c r="H972" s="40">
        <f>+G972*(1+$H$289)</f>
        <v>0</v>
      </c>
      <c r="I972" s="16"/>
      <c r="J972" s="16"/>
    </row>
    <row r="973" spans="1:10" ht="16" hidden="1" x14ac:dyDescent="0.2">
      <c r="A973" s="16"/>
      <c r="B973" s="16"/>
      <c r="C973" s="16"/>
      <c r="D973" s="28">
        <f>+D972*D971</f>
        <v>0</v>
      </c>
      <c r="E973" s="28">
        <f>+E972*E971</f>
        <v>0</v>
      </c>
      <c r="F973" s="28">
        <f>+F972*F971</f>
        <v>0</v>
      </c>
      <c r="G973" s="28">
        <f>+G972*G971</f>
        <v>0</v>
      </c>
      <c r="H973" s="28">
        <f>+H972*H971</f>
        <v>0</v>
      </c>
      <c r="I973" s="16"/>
      <c r="J973" s="16"/>
    </row>
    <row r="974" spans="1:10" ht="16" hidden="1" x14ac:dyDescent="0.2">
      <c r="A974" s="16"/>
      <c r="B974" s="16"/>
      <c r="C974" s="16"/>
      <c r="D974" s="29"/>
      <c r="E974" s="29"/>
      <c r="F974" s="29"/>
      <c r="G974" s="29"/>
      <c r="H974" s="29"/>
      <c r="I974" s="16"/>
      <c r="J974" s="16"/>
    </row>
    <row r="975" spans="1:10" ht="16" hidden="1" x14ac:dyDescent="0.2">
      <c r="A975" s="16"/>
      <c r="B975" s="27" t="str">
        <f>+F199</f>
        <v xml:space="preserve"> </v>
      </c>
      <c r="C975" s="23" t="s">
        <v>190</v>
      </c>
      <c r="D975" s="40">
        <f>Instrucciones!E491</f>
        <v>0</v>
      </c>
      <c r="E975" s="40">
        <f>+D975*(1+$E$287)</f>
        <v>0</v>
      </c>
      <c r="F975" s="40">
        <f>+E975*(1+$F$287)</f>
        <v>0</v>
      </c>
      <c r="G975" s="40">
        <f>+F975*(1+$G$287)</f>
        <v>0</v>
      </c>
      <c r="H975" s="40">
        <f>+G975*(1+$H$287)</f>
        <v>0</v>
      </c>
      <c r="I975" s="16"/>
      <c r="J975" s="16"/>
    </row>
    <row r="976" spans="1:10" ht="16" hidden="1" x14ac:dyDescent="0.2">
      <c r="A976" s="16"/>
      <c r="B976" s="16"/>
      <c r="C976" s="23" t="s">
        <v>191</v>
      </c>
      <c r="D976" s="40" t="b">
        <f>IF(D975&gt;0,Instrucciones!G491)</f>
        <v>0</v>
      </c>
      <c r="E976" s="40">
        <f>+D976*(1+$E$289)</f>
        <v>0</v>
      </c>
      <c r="F976" s="40">
        <f>+E976*(1+$F$289)</f>
        <v>0</v>
      </c>
      <c r="G976" s="40">
        <f>+F976*(1+$G$289)</f>
        <v>0</v>
      </c>
      <c r="H976" s="40">
        <f>+G976*(1+$H$289)</f>
        <v>0</v>
      </c>
      <c r="I976" s="16"/>
      <c r="J976" s="16"/>
    </row>
    <row r="977" spans="1:10" ht="16" hidden="1" x14ac:dyDescent="0.2">
      <c r="A977" s="16"/>
      <c r="B977" s="16"/>
      <c r="C977" s="16"/>
      <c r="D977" s="28">
        <f>+D976*D975</f>
        <v>0</v>
      </c>
      <c r="E977" s="28">
        <f>+E976*E975</f>
        <v>0</v>
      </c>
      <c r="F977" s="28">
        <f>+F976*F975</f>
        <v>0</v>
      </c>
      <c r="G977" s="28">
        <f>+G976*G975</f>
        <v>0</v>
      </c>
      <c r="H977" s="28">
        <f>+H976*H975</f>
        <v>0</v>
      </c>
      <c r="I977" s="16"/>
      <c r="J977" s="16"/>
    </row>
    <row r="978" spans="1:10" ht="16" hidden="1" x14ac:dyDescent="0.2">
      <c r="A978" s="16"/>
      <c r="B978" s="16"/>
      <c r="C978" s="16"/>
      <c r="D978" s="29"/>
      <c r="E978" s="29"/>
      <c r="F978" s="29"/>
      <c r="G978" s="29"/>
      <c r="H978" s="29"/>
      <c r="I978" s="16"/>
      <c r="J978" s="16"/>
    </row>
    <row r="979" spans="1:10" ht="16" hidden="1" x14ac:dyDescent="0.2">
      <c r="A979" s="16"/>
      <c r="B979" s="27" t="str">
        <f>+F200</f>
        <v xml:space="preserve"> </v>
      </c>
      <c r="C979" s="23" t="s">
        <v>190</v>
      </c>
      <c r="D979" s="40">
        <f>Instrucciones!E492</f>
        <v>0</v>
      </c>
      <c r="E979" s="40">
        <f>+D979*(1+$E$287)</f>
        <v>0</v>
      </c>
      <c r="F979" s="40">
        <f>+E979*(1+$F$287)</f>
        <v>0</v>
      </c>
      <c r="G979" s="40">
        <f>+F979*(1+$G$287)</f>
        <v>0</v>
      </c>
      <c r="H979" s="40">
        <f>+G979*(1+$H$287)</f>
        <v>0</v>
      </c>
      <c r="I979" s="16"/>
      <c r="J979" s="16"/>
    </row>
    <row r="980" spans="1:10" ht="16" hidden="1" x14ac:dyDescent="0.2">
      <c r="A980" s="16"/>
      <c r="B980" s="16"/>
      <c r="C980" s="23" t="s">
        <v>191</v>
      </c>
      <c r="D980" s="40" t="b">
        <f>IF(D979&gt;0,Instrucciones!G492)</f>
        <v>0</v>
      </c>
      <c r="E980" s="40">
        <f>+D980*(1+$E$289)</f>
        <v>0</v>
      </c>
      <c r="F980" s="40">
        <f>+E980*(1+$F$289)</f>
        <v>0</v>
      </c>
      <c r="G980" s="40">
        <f>+F980*(1+$G$289)</f>
        <v>0</v>
      </c>
      <c r="H980" s="40">
        <f>+G980*(1+$H$289)</f>
        <v>0</v>
      </c>
      <c r="I980" s="16"/>
      <c r="J980" s="16"/>
    </row>
    <row r="981" spans="1:10" ht="16" hidden="1" x14ac:dyDescent="0.2">
      <c r="A981" s="16"/>
      <c r="B981" s="16"/>
      <c r="C981" s="16"/>
      <c r="D981" s="28">
        <f>+D980*D979</f>
        <v>0</v>
      </c>
      <c r="E981" s="28">
        <f>+E980*E979</f>
        <v>0</v>
      </c>
      <c r="F981" s="28">
        <f>+F980*F979</f>
        <v>0</v>
      </c>
      <c r="G981" s="28">
        <f>+G980*G979</f>
        <v>0</v>
      </c>
      <c r="H981" s="28">
        <f>+H980*H979</f>
        <v>0</v>
      </c>
      <c r="I981" s="16"/>
      <c r="J981" s="16"/>
    </row>
    <row r="982" spans="1:10" ht="16" hidden="1" x14ac:dyDescent="0.2">
      <c r="A982" s="16"/>
      <c r="B982" s="16"/>
      <c r="C982" s="16"/>
      <c r="D982" s="29"/>
      <c r="E982" s="29"/>
      <c r="F982" s="29"/>
      <c r="G982" s="29"/>
      <c r="H982" s="29"/>
      <c r="I982" s="16"/>
      <c r="J982" s="16"/>
    </row>
    <row r="983" spans="1:10" ht="16" hidden="1" x14ac:dyDescent="0.2">
      <c r="A983" s="16"/>
      <c r="B983" s="27" t="str">
        <f>+F201</f>
        <v xml:space="preserve"> </v>
      </c>
      <c r="C983" s="23" t="s">
        <v>190</v>
      </c>
      <c r="D983" s="40">
        <f>Instrucciones!E493</f>
        <v>0</v>
      </c>
      <c r="E983" s="40">
        <f>+D983*(1+$E$287)</f>
        <v>0</v>
      </c>
      <c r="F983" s="40">
        <f>+E983*(1+$F$287)</f>
        <v>0</v>
      </c>
      <c r="G983" s="40">
        <f>+F983*(1+$G$287)</f>
        <v>0</v>
      </c>
      <c r="H983" s="40">
        <f>+G983*(1+$H$287)</f>
        <v>0</v>
      </c>
      <c r="I983" s="16"/>
      <c r="J983" s="16"/>
    </row>
    <row r="984" spans="1:10" ht="16" hidden="1" x14ac:dyDescent="0.2">
      <c r="A984" s="16"/>
      <c r="B984" s="16"/>
      <c r="C984" s="23" t="s">
        <v>191</v>
      </c>
      <c r="D984" s="40" t="b">
        <f>IF(D983&gt;0,Instrucciones!G493)</f>
        <v>0</v>
      </c>
      <c r="E984" s="40">
        <f>+D984*(1+$E$289)</f>
        <v>0</v>
      </c>
      <c r="F984" s="40">
        <f>+E984*(1+$F$289)</f>
        <v>0</v>
      </c>
      <c r="G984" s="40">
        <f>+F984*(1+$G$289)</f>
        <v>0</v>
      </c>
      <c r="H984" s="40">
        <f>+G984*(1+$H$289)</f>
        <v>0</v>
      </c>
      <c r="I984" s="16"/>
      <c r="J984" s="16"/>
    </row>
    <row r="985" spans="1:10" ht="16" hidden="1" x14ac:dyDescent="0.2">
      <c r="A985" s="16"/>
      <c r="B985" s="16"/>
      <c r="C985" s="16"/>
      <c r="D985" s="28">
        <f>+D984*D983</f>
        <v>0</v>
      </c>
      <c r="E985" s="28">
        <f>+E984*E983</f>
        <v>0</v>
      </c>
      <c r="F985" s="28">
        <f>+F984*F983</f>
        <v>0</v>
      </c>
      <c r="G985" s="28">
        <f>+G984*G983</f>
        <v>0</v>
      </c>
      <c r="H985" s="28">
        <f>+H984*H983</f>
        <v>0</v>
      </c>
      <c r="I985" s="16"/>
      <c r="J985" s="16"/>
    </row>
    <row r="986" spans="1:10" ht="16" hidden="1" x14ac:dyDescent="0.2">
      <c r="A986" s="16"/>
      <c r="B986" s="16"/>
      <c r="C986" s="16"/>
      <c r="D986" s="29"/>
      <c r="E986" s="29"/>
      <c r="F986" s="29"/>
      <c r="G986" s="29"/>
      <c r="H986" s="29"/>
      <c r="I986" s="16"/>
      <c r="J986" s="16"/>
    </row>
    <row r="987" spans="1:10" ht="16" hidden="1" x14ac:dyDescent="0.2">
      <c r="A987" s="16"/>
      <c r="B987" s="27" t="str">
        <f>+F202</f>
        <v xml:space="preserve"> </v>
      </c>
      <c r="C987" s="23" t="s">
        <v>190</v>
      </c>
      <c r="D987" s="40">
        <f>Instrucciones!E494</f>
        <v>0</v>
      </c>
      <c r="E987" s="40">
        <f>+D987*(1+$E$287)</f>
        <v>0</v>
      </c>
      <c r="F987" s="40">
        <f>+E987*(1+$F$287)</f>
        <v>0</v>
      </c>
      <c r="G987" s="40">
        <f>+F987*(1+$G$287)</f>
        <v>0</v>
      </c>
      <c r="H987" s="40">
        <f>+G987*(1+$H$287)</f>
        <v>0</v>
      </c>
      <c r="I987" s="16"/>
      <c r="J987" s="16"/>
    </row>
    <row r="988" spans="1:10" ht="16" hidden="1" x14ac:dyDescent="0.2">
      <c r="A988" s="16"/>
      <c r="B988" s="16"/>
      <c r="C988" s="23" t="s">
        <v>191</v>
      </c>
      <c r="D988" s="40" t="b">
        <f>IF(D987&gt;0,Instrucciones!G494)</f>
        <v>0</v>
      </c>
      <c r="E988" s="40">
        <f>+D988*(1+$E$289)</f>
        <v>0</v>
      </c>
      <c r="F988" s="40">
        <f>+E988*(1+$F$289)</f>
        <v>0</v>
      </c>
      <c r="G988" s="40">
        <f>+F988*(1+$G$289)</f>
        <v>0</v>
      </c>
      <c r="H988" s="40">
        <f>+G988*(1+$H$289)</f>
        <v>0</v>
      </c>
      <c r="I988" s="16"/>
      <c r="J988" s="16"/>
    </row>
    <row r="989" spans="1:10" ht="16" hidden="1" x14ac:dyDescent="0.2">
      <c r="A989" s="16"/>
      <c r="B989" s="16"/>
      <c r="C989" s="16"/>
      <c r="D989" s="28">
        <f>+D988*D987</f>
        <v>0</v>
      </c>
      <c r="E989" s="28">
        <f>+E988*E987</f>
        <v>0</v>
      </c>
      <c r="F989" s="28">
        <f>+F988*F987</f>
        <v>0</v>
      </c>
      <c r="G989" s="28">
        <f>+G988*G987</f>
        <v>0</v>
      </c>
      <c r="H989" s="28">
        <f>+H988*H987</f>
        <v>0</v>
      </c>
      <c r="I989" s="16"/>
      <c r="J989" s="16"/>
    </row>
    <row r="990" spans="1:10" ht="16" hidden="1" x14ac:dyDescent="0.2">
      <c r="A990" s="16"/>
      <c r="B990" s="16"/>
      <c r="C990" s="16"/>
      <c r="D990" s="29"/>
      <c r="E990" s="29"/>
      <c r="F990" s="29"/>
      <c r="G990" s="29"/>
      <c r="H990" s="29"/>
      <c r="I990" s="16"/>
      <c r="J990" s="16"/>
    </row>
    <row r="991" spans="1:10" ht="16" hidden="1" x14ac:dyDescent="0.2">
      <c r="A991" s="16"/>
      <c r="B991" s="27" t="str">
        <f>+F203</f>
        <v xml:space="preserve"> </v>
      </c>
      <c r="C991" s="23" t="s">
        <v>190</v>
      </c>
      <c r="D991" s="40">
        <f>Instrucciones!E495</f>
        <v>0</v>
      </c>
      <c r="E991" s="40">
        <f>+D991*(1+$E$287)</f>
        <v>0</v>
      </c>
      <c r="F991" s="40">
        <f>+E991*(1+$F$287)</f>
        <v>0</v>
      </c>
      <c r="G991" s="40">
        <f>+F991*(1+$G$287)</f>
        <v>0</v>
      </c>
      <c r="H991" s="40">
        <f>+G991*(1+$H$287)</f>
        <v>0</v>
      </c>
      <c r="I991" s="16"/>
      <c r="J991" s="16"/>
    </row>
    <row r="992" spans="1:10" ht="16" hidden="1" x14ac:dyDescent="0.2">
      <c r="A992" s="16"/>
      <c r="B992" s="16"/>
      <c r="C992" s="23" t="s">
        <v>191</v>
      </c>
      <c r="D992" s="40" t="b">
        <f>IF(D991&gt;0,Instrucciones!G495)</f>
        <v>0</v>
      </c>
      <c r="E992" s="40">
        <f>+D992*(1+$E$289)</f>
        <v>0</v>
      </c>
      <c r="F992" s="40">
        <f>+E992*(1+$F$289)</f>
        <v>0</v>
      </c>
      <c r="G992" s="40">
        <f>+F992*(1+$G$289)</f>
        <v>0</v>
      </c>
      <c r="H992" s="40">
        <f>+G992*(1+$H$289)</f>
        <v>0</v>
      </c>
      <c r="I992" s="16"/>
      <c r="J992" s="16"/>
    </row>
    <row r="993" spans="1:10" ht="16" hidden="1" x14ac:dyDescent="0.2">
      <c r="A993" s="16"/>
      <c r="B993" s="16"/>
      <c r="C993" s="16"/>
      <c r="D993" s="28">
        <f>+D992*D991</f>
        <v>0</v>
      </c>
      <c r="E993" s="28">
        <f>+E992*E991</f>
        <v>0</v>
      </c>
      <c r="F993" s="28">
        <f>+F992*F991</f>
        <v>0</v>
      </c>
      <c r="G993" s="28">
        <f>+G992*G991</f>
        <v>0</v>
      </c>
      <c r="H993" s="28">
        <f>+H992*H991</f>
        <v>0</v>
      </c>
      <c r="I993" s="16"/>
      <c r="J993" s="16"/>
    </row>
    <row r="994" spans="1:10" ht="16" hidden="1" x14ac:dyDescent="0.2">
      <c r="A994" s="16"/>
      <c r="B994" s="16"/>
      <c r="C994" s="16"/>
      <c r="D994" s="29"/>
      <c r="E994" s="29"/>
      <c r="F994" s="29"/>
      <c r="G994" s="29"/>
      <c r="H994" s="29"/>
      <c r="I994" s="16"/>
      <c r="J994" s="16"/>
    </row>
    <row r="995" spans="1:10" ht="16" hidden="1" x14ac:dyDescent="0.2">
      <c r="A995" s="16"/>
      <c r="B995" s="27" t="str">
        <f>+F204</f>
        <v xml:space="preserve"> </v>
      </c>
      <c r="C995" s="23" t="s">
        <v>190</v>
      </c>
      <c r="D995" s="40">
        <f>Instrucciones!E496</f>
        <v>0</v>
      </c>
      <c r="E995" s="40">
        <f>+D995*(1+$E$287)</f>
        <v>0</v>
      </c>
      <c r="F995" s="40">
        <f>+E995*(1+$F$287)</f>
        <v>0</v>
      </c>
      <c r="G995" s="40">
        <f>+F995*(1+$G$287)</f>
        <v>0</v>
      </c>
      <c r="H995" s="40">
        <f>+G995*(1+$H$287)</f>
        <v>0</v>
      </c>
      <c r="I995" s="16"/>
      <c r="J995" s="16"/>
    </row>
    <row r="996" spans="1:10" ht="16" hidden="1" x14ac:dyDescent="0.2">
      <c r="A996" s="16"/>
      <c r="B996" s="16"/>
      <c r="C996" s="23" t="s">
        <v>191</v>
      </c>
      <c r="D996" s="40" t="b">
        <f>IF(D995&gt;0,Instrucciones!G496)</f>
        <v>0</v>
      </c>
      <c r="E996" s="40">
        <f>+D996*(1+$E$289)</f>
        <v>0</v>
      </c>
      <c r="F996" s="40">
        <f>+E996*(1+$F$289)</f>
        <v>0</v>
      </c>
      <c r="G996" s="40">
        <f>+F996*(1+$G$289)</f>
        <v>0</v>
      </c>
      <c r="H996" s="40">
        <f>+G996*(1+$H$289)</f>
        <v>0</v>
      </c>
      <c r="I996" s="16"/>
      <c r="J996" s="16"/>
    </row>
    <row r="997" spans="1:10" ht="16" hidden="1" x14ac:dyDescent="0.2">
      <c r="A997" s="16"/>
      <c r="B997" s="16"/>
      <c r="C997" s="16"/>
      <c r="D997" s="28">
        <f>+D996*D995</f>
        <v>0</v>
      </c>
      <c r="E997" s="28">
        <f>+E996*E995</f>
        <v>0</v>
      </c>
      <c r="F997" s="28">
        <f>+F996*F995</f>
        <v>0</v>
      </c>
      <c r="G997" s="28">
        <f>+G996*G995</f>
        <v>0</v>
      </c>
      <c r="H997" s="28">
        <f>+H996*H995</f>
        <v>0</v>
      </c>
      <c r="I997" s="16"/>
      <c r="J997" s="16"/>
    </row>
    <row r="998" spans="1:10" ht="16" hidden="1" x14ac:dyDescent="0.2">
      <c r="A998" s="16"/>
      <c r="B998" s="16"/>
      <c r="C998" s="16"/>
      <c r="D998" s="29"/>
      <c r="E998" s="29"/>
      <c r="F998" s="29"/>
      <c r="G998" s="29"/>
      <c r="H998" s="29"/>
      <c r="I998" s="16"/>
      <c r="J998" s="16"/>
    </row>
    <row r="999" spans="1:10" ht="16" hidden="1" x14ac:dyDescent="0.2">
      <c r="A999" s="16"/>
      <c r="B999" s="27" t="str">
        <f>+F205</f>
        <v xml:space="preserve"> </v>
      </c>
      <c r="C999" s="23" t="s">
        <v>190</v>
      </c>
      <c r="D999" s="40">
        <f>Instrucciones!E497</f>
        <v>0</v>
      </c>
      <c r="E999" s="40">
        <f>+D999*(1+$E$287)</f>
        <v>0</v>
      </c>
      <c r="F999" s="40">
        <f>+E999*(1+$F$287)</f>
        <v>0</v>
      </c>
      <c r="G999" s="40">
        <f>+F999*(1+$G$287)</f>
        <v>0</v>
      </c>
      <c r="H999" s="40">
        <f>+G999*(1+$H$287)</f>
        <v>0</v>
      </c>
      <c r="I999" s="16"/>
      <c r="J999" s="16"/>
    </row>
    <row r="1000" spans="1:10" ht="16" hidden="1" x14ac:dyDescent="0.2">
      <c r="A1000" s="16"/>
      <c r="B1000" s="16"/>
      <c r="C1000" s="23" t="s">
        <v>191</v>
      </c>
      <c r="D1000" s="40" t="b">
        <f>IF(D999&gt;0,Instrucciones!G497)</f>
        <v>0</v>
      </c>
      <c r="E1000" s="40">
        <f>+D1000*(1+$E$289)</f>
        <v>0</v>
      </c>
      <c r="F1000" s="40">
        <f>+E1000*(1+$F$289)</f>
        <v>0</v>
      </c>
      <c r="G1000" s="40">
        <f>+F1000*(1+$G$289)</f>
        <v>0</v>
      </c>
      <c r="H1000" s="40">
        <f>+G1000*(1+$H$289)</f>
        <v>0</v>
      </c>
      <c r="I1000" s="16"/>
      <c r="J1000" s="16"/>
    </row>
    <row r="1001" spans="1:10" ht="16" hidden="1" x14ac:dyDescent="0.2">
      <c r="A1001" s="16"/>
      <c r="B1001" s="16"/>
      <c r="C1001" s="16"/>
      <c r="D1001" s="28">
        <f>+D1000*D999</f>
        <v>0</v>
      </c>
      <c r="E1001" s="28">
        <f>+E1000*E999</f>
        <v>0</v>
      </c>
      <c r="F1001" s="28">
        <f>+F1000*F999</f>
        <v>0</v>
      </c>
      <c r="G1001" s="28">
        <f>+G1000*G999</f>
        <v>0</v>
      </c>
      <c r="H1001" s="28">
        <f>+H1000*H999</f>
        <v>0</v>
      </c>
      <c r="I1001" s="16"/>
      <c r="J1001" s="16"/>
    </row>
    <row r="1002" spans="1:10" ht="16" hidden="1" x14ac:dyDescent="0.2">
      <c r="A1002" s="16"/>
      <c r="B1002" s="16"/>
      <c r="C1002" s="16"/>
      <c r="D1002" s="29"/>
      <c r="E1002" s="29"/>
      <c r="F1002" s="29"/>
      <c r="G1002" s="29"/>
      <c r="H1002" s="29"/>
      <c r="I1002" s="16"/>
      <c r="J1002" s="16"/>
    </row>
    <row r="1003" spans="1:10" ht="16" hidden="1" x14ac:dyDescent="0.2">
      <c r="A1003" s="16"/>
      <c r="B1003" s="27" t="str">
        <f>+F206</f>
        <v xml:space="preserve"> </v>
      </c>
      <c r="C1003" s="23" t="s">
        <v>190</v>
      </c>
      <c r="D1003" s="40">
        <f>Instrucciones!E498</f>
        <v>0</v>
      </c>
      <c r="E1003" s="40">
        <f>+D1003*(1+$E$287)</f>
        <v>0</v>
      </c>
      <c r="F1003" s="40">
        <f>+E1003*(1+$F$287)</f>
        <v>0</v>
      </c>
      <c r="G1003" s="40">
        <f>+F1003*(1+$G$287)</f>
        <v>0</v>
      </c>
      <c r="H1003" s="40">
        <f>+G1003*(1+$H$287)</f>
        <v>0</v>
      </c>
      <c r="I1003" s="16"/>
      <c r="J1003" s="16"/>
    </row>
    <row r="1004" spans="1:10" ht="16" hidden="1" x14ac:dyDescent="0.2">
      <c r="A1004" s="16"/>
      <c r="B1004" s="16"/>
      <c r="C1004" s="23" t="s">
        <v>191</v>
      </c>
      <c r="D1004" s="40" t="b">
        <f>IF(D1003&gt;0,Instrucciones!G498)</f>
        <v>0</v>
      </c>
      <c r="E1004" s="40">
        <f>+D1004*(1+$E$289)</f>
        <v>0</v>
      </c>
      <c r="F1004" s="40">
        <f>+E1004*(1+$F$289)</f>
        <v>0</v>
      </c>
      <c r="G1004" s="40">
        <f>+F1004*(1+$G$289)</f>
        <v>0</v>
      </c>
      <c r="H1004" s="40">
        <f>+G1004*(1+$H$289)</f>
        <v>0</v>
      </c>
      <c r="I1004" s="16"/>
      <c r="J1004" s="16"/>
    </row>
    <row r="1005" spans="1:10" ht="16" hidden="1" x14ac:dyDescent="0.2">
      <c r="A1005" s="16"/>
      <c r="B1005" s="16"/>
      <c r="C1005" s="16"/>
      <c r="D1005" s="28">
        <f>+D1004*D1003</f>
        <v>0</v>
      </c>
      <c r="E1005" s="28">
        <f>+E1004*E1003</f>
        <v>0</v>
      </c>
      <c r="F1005" s="28">
        <f>+F1004*F1003</f>
        <v>0</v>
      </c>
      <c r="G1005" s="28">
        <f>+G1004*G1003</f>
        <v>0</v>
      </c>
      <c r="H1005" s="28">
        <f>+H1004*H1003</f>
        <v>0</v>
      </c>
      <c r="I1005" s="16"/>
      <c r="J1005" s="16"/>
    </row>
    <row r="1006" spans="1:10" ht="16" hidden="1" x14ac:dyDescent="0.2">
      <c r="A1006" s="16"/>
      <c r="B1006" s="16"/>
      <c r="C1006" s="16"/>
      <c r="D1006" s="29"/>
      <c r="E1006" s="29"/>
      <c r="F1006" s="29"/>
      <c r="G1006" s="29"/>
      <c r="H1006" s="29"/>
      <c r="I1006" s="16"/>
      <c r="J1006" s="16"/>
    </row>
    <row r="1007" spans="1:10" ht="16" hidden="1" x14ac:dyDescent="0.2">
      <c r="A1007" s="31"/>
      <c r="B1007" s="32" t="str">
        <f>+F207</f>
        <v xml:space="preserve"> </v>
      </c>
      <c r="C1007" s="33" t="s">
        <v>190</v>
      </c>
      <c r="D1007" s="40">
        <f>Instrucciones!E499</f>
        <v>0</v>
      </c>
      <c r="E1007" s="40">
        <f>+D1007*(1+$E$287)</f>
        <v>0</v>
      </c>
      <c r="F1007" s="40">
        <f>+E1007*(1+$F$287)</f>
        <v>0</v>
      </c>
      <c r="G1007" s="40">
        <f>+F1007*(1+$G$287)</f>
        <v>0</v>
      </c>
      <c r="H1007" s="40">
        <f>+G1007*(1+$H$287)</f>
        <v>0</v>
      </c>
      <c r="I1007" s="31"/>
      <c r="J1007" s="31"/>
    </row>
    <row r="1008" spans="1:10" ht="16" hidden="1" x14ac:dyDescent="0.2">
      <c r="A1008" s="31"/>
      <c r="B1008" s="31"/>
      <c r="C1008" s="34" t="s">
        <v>191</v>
      </c>
      <c r="D1008" s="40" t="b">
        <f>IF(D1007&gt;0,Instrucciones!G499)</f>
        <v>0</v>
      </c>
      <c r="E1008" s="40">
        <f>+D1008*(1+$E$289)</f>
        <v>0</v>
      </c>
      <c r="F1008" s="40">
        <f>+E1008*(1+$F$289)</f>
        <v>0</v>
      </c>
      <c r="G1008" s="40">
        <f>+F1008*(1+$G$289)</f>
        <v>0</v>
      </c>
      <c r="H1008" s="40">
        <f>+G1008*(1+$H$289)</f>
        <v>0</v>
      </c>
      <c r="I1008" s="31"/>
      <c r="J1008" s="31"/>
    </row>
    <row r="1009" spans="1:10" ht="16" hidden="1" x14ac:dyDescent="0.2">
      <c r="A1009" s="31"/>
      <c r="B1009" s="31"/>
      <c r="C1009" s="31"/>
      <c r="D1009" s="28">
        <f>+D1008*D1007</f>
        <v>0</v>
      </c>
      <c r="E1009" s="28">
        <f>+E1008*E1007</f>
        <v>0</v>
      </c>
      <c r="F1009" s="28">
        <f>+F1008*F1007</f>
        <v>0</v>
      </c>
      <c r="G1009" s="28">
        <f>+G1008*G1007</f>
        <v>0</v>
      </c>
      <c r="H1009" s="28">
        <f>+H1008*H1007</f>
        <v>0</v>
      </c>
      <c r="I1009" s="31"/>
      <c r="J1009" s="31"/>
    </row>
    <row r="1010" spans="1:10" ht="16" hidden="1" x14ac:dyDescent="0.2">
      <c r="A1010" s="16"/>
      <c r="B1010" s="16"/>
      <c r="C1010" s="16"/>
      <c r="D1010" s="29"/>
      <c r="E1010" s="29"/>
      <c r="F1010" s="29"/>
      <c r="G1010" s="29"/>
      <c r="H1010" s="29"/>
      <c r="I1010" s="16"/>
      <c r="J1010" s="16"/>
    </row>
    <row r="1011" spans="1:10" ht="16" hidden="1" x14ac:dyDescent="0.2">
      <c r="A1011" s="31"/>
      <c r="B1011" s="32" t="str">
        <f>+F208</f>
        <v xml:space="preserve"> </v>
      </c>
      <c r="C1011" s="33" t="s">
        <v>190</v>
      </c>
      <c r="D1011" s="40">
        <f>Instrucciones!E500</f>
        <v>0</v>
      </c>
      <c r="E1011" s="40">
        <f>+D1011*(1+$E$287)</f>
        <v>0</v>
      </c>
      <c r="F1011" s="40">
        <f>+E1011*(1+$F$287)</f>
        <v>0</v>
      </c>
      <c r="G1011" s="40">
        <f>+F1011*(1+$G$287)</f>
        <v>0</v>
      </c>
      <c r="H1011" s="40">
        <f>+G1011*(1+$H$287)</f>
        <v>0</v>
      </c>
      <c r="I1011" s="31"/>
      <c r="J1011" s="31"/>
    </row>
    <row r="1012" spans="1:10" ht="16" hidden="1" x14ac:dyDescent="0.2">
      <c r="A1012" s="31"/>
      <c r="B1012" s="31"/>
      <c r="C1012" s="34" t="s">
        <v>191</v>
      </c>
      <c r="D1012" s="40" t="b">
        <f>IF(D1011&gt;0,Instrucciones!G500)</f>
        <v>0</v>
      </c>
      <c r="E1012" s="40">
        <f>+D1012*(1+$E$289)</f>
        <v>0</v>
      </c>
      <c r="F1012" s="40">
        <f>+E1012*(1+$F$289)</f>
        <v>0</v>
      </c>
      <c r="G1012" s="40">
        <f>+F1012*(1+$G$289)</f>
        <v>0</v>
      </c>
      <c r="H1012" s="40">
        <f>+G1012*(1+$H$289)</f>
        <v>0</v>
      </c>
      <c r="I1012" s="31"/>
      <c r="J1012" s="31"/>
    </row>
    <row r="1013" spans="1:10" ht="16" hidden="1" x14ac:dyDescent="0.2">
      <c r="A1013" s="31"/>
      <c r="B1013" s="31"/>
      <c r="C1013" s="31"/>
      <c r="D1013" s="28">
        <f>+D1012*D1011</f>
        <v>0</v>
      </c>
      <c r="E1013" s="28">
        <f>+E1012*E1011</f>
        <v>0</v>
      </c>
      <c r="F1013" s="28">
        <f>+F1012*F1011</f>
        <v>0</v>
      </c>
      <c r="G1013" s="28">
        <f>+G1012*G1011</f>
        <v>0</v>
      </c>
      <c r="H1013" s="28">
        <f>+H1012*H1011</f>
        <v>0</v>
      </c>
      <c r="I1013" s="31"/>
      <c r="J1013" s="31"/>
    </row>
    <row r="1014" spans="1:10" ht="16" hidden="1" x14ac:dyDescent="0.2">
      <c r="A1014" s="16"/>
      <c r="B1014" s="16"/>
      <c r="C1014" s="16"/>
      <c r="D1014" s="29"/>
      <c r="E1014" s="29"/>
      <c r="F1014" s="29"/>
      <c r="G1014" s="29"/>
      <c r="H1014" s="29"/>
      <c r="I1014" s="16"/>
      <c r="J1014" s="16"/>
    </row>
    <row r="1015" spans="1:10" ht="16" hidden="1" x14ac:dyDescent="0.2">
      <c r="A1015" s="31"/>
      <c r="B1015" s="32" t="str">
        <f>+F209</f>
        <v xml:space="preserve"> </v>
      </c>
      <c r="C1015" s="33" t="s">
        <v>190</v>
      </c>
      <c r="D1015" s="40">
        <f>Instrucciones!E501</f>
        <v>0</v>
      </c>
      <c r="E1015" s="40">
        <f>+D1015*(1+$E$287)</f>
        <v>0</v>
      </c>
      <c r="F1015" s="40">
        <f>+E1015*(1+$F$287)</f>
        <v>0</v>
      </c>
      <c r="G1015" s="40">
        <f>+F1015*(1+$G$287)</f>
        <v>0</v>
      </c>
      <c r="H1015" s="40">
        <f>+G1015*(1+$H$287)</f>
        <v>0</v>
      </c>
      <c r="I1015" s="31"/>
      <c r="J1015" s="31"/>
    </row>
    <row r="1016" spans="1:10" ht="16" hidden="1" x14ac:dyDescent="0.2">
      <c r="A1016" s="31"/>
      <c r="B1016" s="31"/>
      <c r="C1016" s="34" t="s">
        <v>191</v>
      </c>
      <c r="D1016" s="40" t="b">
        <f>IF(D1015&gt;0,Instrucciones!G501)</f>
        <v>0</v>
      </c>
      <c r="E1016" s="40">
        <f>+D1016*(1+$E$289)</f>
        <v>0</v>
      </c>
      <c r="F1016" s="40">
        <f>+E1016*(1+$F$289)</f>
        <v>0</v>
      </c>
      <c r="G1016" s="40">
        <f>+F1016*(1+$G$289)</f>
        <v>0</v>
      </c>
      <c r="H1016" s="40">
        <f>+G1016*(1+$H$289)</f>
        <v>0</v>
      </c>
      <c r="I1016" s="31"/>
      <c r="J1016" s="31"/>
    </row>
    <row r="1017" spans="1:10" ht="16" hidden="1" x14ac:dyDescent="0.2">
      <c r="A1017" s="31"/>
      <c r="B1017" s="31"/>
      <c r="C1017" s="31"/>
      <c r="D1017" s="28">
        <f>+D1016*D1015</f>
        <v>0</v>
      </c>
      <c r="E1017" s="28">
        <f>+E1016*E1015</f>
        <v>0</v>
      </c>
      <c r="F1017" s="28">
        <f>+F1016*F1015</f>
        <v>0</v>
      </c>
      <c r="G1017" s="28">
        <f>+G1016*G1015</f>
        <v>0</v>
      </c>
      <c r="H1017" s="28">
        <f>+H1016*H1015</f>
        <v>0</v>
      </c>
      <c r="I1017" s="31"/>
      <c r="J1017" s="31"/>
    </row>
    <row r="1018" spans="1:10" ht="16" hidden="1" x14ac:dyDescent="0.2">
      <c r="A1018" s="16"/>
      <c r="B1018" s="16"/>
      <c r="C1018" s="16"/>
      <c r="D1018" s="29"/>
      <c r="E1018" s="29"/>
      <c r="F1018" s="29"/>
      <c r="G1018" s="29"/>
      <c r="H1018" s="29"/>
      <c r="I1018" s="16"/>
      <c r="J1018" s="16"/>
    </row>
    <row r="1019" spans="1:10" ht="16" hidden="1" x14ac:dyDescent="0.2">
      <c r="A1019" s="31"/>
      <c r="B1019" s="32" t="str">
        <f>+F210</f>
        <v xml:space="preserve"> </v>
      </c>
      <c r="C1019" s="33" t="s">
        <v>190</v>
      </c>
      <c r="D1019" s="40">
        <f>Instrucciones!E502</f>
        <v>0</v>
      </c>
      <c r="E1019" s="40">
        <f>+D1019*(1+$E$287)</f>
        <v>0</v>
      </c>
      <c r="F1019" s="40">
        <f>+E1019*(1+$F$287)</f>
        <v>0</v>
      </c>
      <c r="G1019" s="40">
        <f>+F1019*(1+$G$287)</f>
        <v>0</v>
      </c>
      <c r="H1019" s="40">
        <f>+G1019*(1+$H$287)</f>
        <v>0</v>
      </c>
      <c r="I1019" s="31"/>
      <c r="J1019" s="31"/>
    </row>
    <row r="1020" spans="1:10" ht="16" hidden="1" x14ac:dyDescent="0.2">
      <c r="A1020" s="31"/>
      <c r="B1020" s="31"/>
      <c r="C1020" s="34" t="s">
        <v>191</v>
      </c>
      <c r="D1020" s="40" t="b">
        <f>IF(D1019&gt;0,Instrucciones!G502)</f>
        <v>0</v>
      </c>
      <c r="E1020" s="40">
        <f>+D1020*(1+$E$289)</f>
        <v>0</v>
      </c>
      <c r="F1020" s="40">
        <f>+E1020*(1+$F$289)</f>
        <v>0</v>
      </c>
      <c r="G1020" s="40">
        <f>+F1020*(1+$G$289)</f>
        <v>0</v>
      </c>
      <c r="H1020" s="40">
        <f>+G1020*(1+$H$289)</f>
        <v>0</v>
      </c>
      <c r="I1020" s="31"/>
      <c r="J1020" s="31"/>
    </row>
    <row r="1021" spans="1:10" ht="16" hidden="1" x14ac:dyDescent="0.2">
      <c r="A1021" s="31"/>
      <c r="B1021" s="31"/>
      <c r="C1021" s="31"/>
      <c r="D1021" s="28">
        <f>+D1020*D1019</f>
        <v>0</v>
      </c>
      <c r="E1021" s="28">
        <f>+E1020*E1019</f>
        <v>0</v>
      </c>
      <c r="F1021" s="28">
        <f>+F1020*F1019</f>
        <v>0</v>
      </c>
      <c r="G1021" s="28">
        <f>+G1020*G1019</f>
        <v>0</v>
      </c>
      <c r="H1021" s="28">
        <f>+H1020*H1019</f>
        <v>0</v>
      </c>
      <c r="I1021" s="31"/>
      <c r="J1021" s="31"/>
    </row>
    <row r="1022" spans="1:10" ht="16" hidden="1" x14ac:dyDescent="0.2">
      <c r="A1022" s="16"/>
      <c r="B1022" s="16"/>
      <c r="C1022" s="16"/>
      <c r="D1022" s="29"/>
      <c r="E1022" s="29"/>
      <c r="F1022" s="29"/>
      <c r="G1022" s="29"/>
      <c r="H1022" s="29"/>
      <c r="I1022" s="16"/>
      <c r="J1022" s="16"/>
    </row>
    <row r="1023" spans="1:10" ht="16" hidden="1" x14ac:dyDescent="0.2">
      <c r="A1023" s="35"/>
      <c r="B1023" s="32" t="str">
        <f>+F211</f>
        <v xml:space="preserve"> </v>
      </c>
      <c r="C1023" s="33" t="s">
        <v>190</v>
      </c>
      <c r="D1023" s="40">
        <f>Instrucciones!E503</f>
        <v>0</v>
      </c>
      <c r="E1023" s="40">
        <f>+D1023*(1+$E$287)</f>
        <v>0</v>
      </c>
      <c r="F1023" s="40">
        <f>+E1023*(1+$F$287)</f>
        <v>0</v>
      </c>
      <c r="G1023" s="40">
        <f>+F1023*(1+$G$287)</f>
        <v>0</v>
      </c>
      <c r="H1023" s="40">
        <f>+G1023*(1+$H$287)</f>
        <v>0</v>
      </c>
      <c r="I1023" s="31"/>
      <c r="J1023" s="31"/>
    </row>
    <row r="1024" spans="1:10" ht="16" hidden="1" x14ac:dyDescent="0.2">
      <c r="A1024" s="31"/>
      <c r="B1024" s="31"/>
      <c r="C1024" s="34" t="s">
        <v>191</v>
      </c>
      <c r="D1024" s="40" t="b">
        <f>IF(D1023&gt;0,Instrucciones!G503)</f>
        <v>0</v>
      </c>
      <c r="E1024" s="40">
        <f>+D1024*(1+$E$289)</f>
        <v>0</v>
      </c>
      <c r="F1024" s="40">
        <f>+E1024*(1+$F$289)</f>
        <v>0</v>
      </c>
      <c r="G1024" s="40">
        <f>+F1024*(1+$G$289)</f>
        <v>0</v>
      </c>
      <c r="H1024" s="40">
        <f>+G1024*(1+$H$289)</f>
        <v>0</v>
      </c>
      <c r="I1024" s="31"/>
      <c r="J1024" s="31"/>
    </row>
    <row r="1025" spans="1:10" ht="16" hidden="1" x14ac:dyDescent="0.2">
      <c r="A1025" s="31"/>
      <c r="B1025" s="31"/>
      <c r="C1025" s="31"/>
      <c r="D1025" s="28">
        <f>+D1024*D1023</f>
        <v>0</v>
      </c>
      <c r="E1025" s="28">
        <f>+E1024*E1023</f>
        <v>0</v>
      </c>
      <c r="F1025" s="28">
        <f>+F1024*F1023</f>
        <v>0</v>
      </c>
      <c r="G1025" s="28">
        <f>+G1024*G1023</f>
        <v>0</v>
      </c>
      <c r="H1025" s="28">
        <f>+H1024*H1023</f>
        <v>0</v>
      </c>
      <c r="I1025" s="31"/>
      <c r="J1025" s="31"/>
    </row>
    <row r="1026" spans="1:10" ht="16" hidden="1" x14ac:dyDescent="0.2">
      <c r="A1026" s="16"/>
      <c r="B1026" s="16"/>
      <c r="C1026" s="16"/>
      <c r="D1026" s="29"/>
      <c r="E1026" s="29"/>
      <c r="F1026" s="29"/>
      <c r="G1026" s="29"/>
      <c r="H1026" s="29"/>
      <c r="I1026" s="16"/>
      <c r="J1026" s="16"/>
    </row>
    <row r="1027" spans="1:10" ht="16" hidden="1" x14ac:dyDescent="0.2">
      <c r="A1027" s="31"/>
      <c r="B1027" s="32" t="str">
        <f>+F212</f>
        <v xml:space="preserve"> </v>
      </c>
      <c r="C1027" s="33" t="s">
        <v>190</v>
      </c>
      <c r="D1027" s="40">
        <f>Instrucciones!E504</f>
        <v>0</v>
      </c>
      <c r="E1027" s="40">
        <f>+D1027*(1+$E$287)</f>
        <v>0</v>
      </c>
      <c r="F1027" s="40">
        <f>+E1027*(1+$F$287)</f>
        <v>0</v>
      </c>
      <c r="G1027" s="40">
        <f>+F1027*(1+$G$287)</f>
        <v>0</v>
      </c>
      <c r="H1027" s="40">
        <f>+G1027*(1+$H$287)</f>
        <v>0</v>
      </c>
      <c r="I1027" s="31"/>
      <c r="J1027" s="31"/>
    </row>
    <row r="1028" spans="1:10" ht="16" hidden="1" x14ac:dyDescent="0.2">
      <c r="A1028" s="31"/>
      <c r="B1028" s="31"/>
      <c r="C1028" s="34" t="s">
        <v>191</v>
      </c>
      <c r="D1028" s="40" t="b">
        <f>IF(D1027&gt;0,Instrucciones!G504)</f>
        <v>0</v>
      </c>
      <c r="E1028" s="40">
        <f>+D1028*(1+$E$289)</f>
        <v>0</v>
      </c>
      <c r="F1028" s="40">
        <f>+E1028*(1+$F$289)</f>
        <v>0</v>
      </c>
      <c r="G1028" s="40">
        <f>+F1028*(1+$G$289)</f>
        <v>0</v>
      </c>
      <c r="H1028" s="40">
        <f>+G1028*(1+$H$289)</f>
        <v>0</v>
      </c>
      <c r="I1028" s="31"/>
      <c r="J1028" s="31"/>
    </row>
    <row r="1029" spans="1:10" ht="16" hidden="1" x14ac:dyDescent="0.2">
      <c r="A1029" s="31"/>
      <c r="B1029" s="31"/>
      <c r="C1029" s="31"/>
      <c r="D1029" s="28">
        <f>+D1028*D1027</f>
        <v>0</v>
      </c>
      <c r="E1029" s="28">
        <f>+E1028*E1027</f>
        <v>0</v>
      </c>
      <c r="F1029" s="28">
        <f>+F1028*F1027</f>
        <v>0</v>
      </c>
      <c r="G1029" s="28">
        <f>+G1028*G1027</f>
        <v>0</v>
      </c>
      <c r="H1029" s="28">
        <f>+H1028*H1027</f>
        <v>0</v>
      </c>
      <c r="I1029" s="31"/>
      <c r="J1029" s="31"/>
    </row>
    <row r="1030" spans="1:10" ht="16" hidden="1" x14ac:dyDescent="0.2">
      <c r="A1030" s="16"/>
      <c r="B1030" s="16"/>
      <c r="C1030" s="16"/>
      <c r="D1030" s="29"/>
      <c r="E1030" s="29"/>
      <c r="F1030" s="29"/>
      <c r="G1030" s="29"/>
      <c r="H1030" s="29"/>
      <c r="I1030" s="16"/>
      <c r="J1030" s="16"/>
    </row>
    <row r="1031" spans="1:10" ht="16" hidden="1" x14ac:dyDescent="0.2">
      <c r="A1031" s="31"/>
      <c r="B1031" s="32" t="str">
        <f>+F213</f>
        <v xml:space="preserve"> </v>
      </c>
      <c r="C1031" s="33" t="s">
        <v>190</v>
      </c>
      <c r="D1031" s="40">
        <f>Instrucciones!E505</f>
        <v>0</v>
      </c>
      <c r="E1031" s="40">
        <f>+D1031*(1+$E$287)</f>
        <v>0</v>
      </c>
      <c r="F1031" s="40">
        <f>+E1031*(1+$F$287)</f>
        <v>0</v>
      </c>
      <c r="G1031" s="40">
        <f>+F1031*(1+$G$287)</f>
        <v>0</v>
      </c>
      <c r="H1031" s="40">
        <f>+G1031*(1+$H$287)</f>
        <v>0</v>
      </c>
      <c r="I1031" s="31"/>
      <c r="J1031" s="31"/>
    </row>
    <row r="1032" spans="1:10" ht="16" hidden="1" x14ac:dyDescent="0.2">
      <c r="A1032" s="31"/>
      <c r="B1032" s="31"/>
      <c r="C1032" s="34" t="s">
        <v>191</v>
      </c>
      <c r="D1032" s="40" t="b">
        <f>IF(D1031&gt;0,Instrucciones!G505)</f>
        <v>0</v>
      </c>
      <c r="E1032" s="40">
        <f>+D1032*(1+$E$289)</f>
        <v>0</v>
      </c>
      <c r="F1032" s="40">
        <f>+E1032*(1+$F$289)</f>
        <v>0</v>
      </c>
      <c r="G1032" s="40">
        <f>+F1032*(1+$G$289)</f>
        <v>0</v>
      </c>
      <c r="H1032" s="40">
        <f>+G1032*(1+$H$289)</f>
        <v>0</v>
      </c>
      <c r="I1032" s="31"/>
      <c r="J1032" s="31"/>
    </row>
    <row r="1033" spans="1:10" ht="16" hidden="1" x14ac:dyDescent="0.2">
      <c r="A1033" s="31"/>
      <c r="B1033" s="31"/>
      <c r="C1033" s="31"/>
      <c r="D1033" s="28">
        <f>+D1032*D1031</f>
        <v>0</v>
      </c>
      <c r="E1033" s="28">
        <f>+E1032*E1031</f>
        <v>0</v>
      </c>
      <c r="F1033" s="28">
        <f>+F1032*F1031</f>
        <v>0</v>
      </c>
      <c r="G1033" s="28">
        <f>+G1032*G1031</f>
        <v>0</v>
      </c>
      <c r="H1033" s="28">
        <f>+H1032*H1031</f>
        <v>0</v>
      </c>
      <c r="I1033" s="31"/>
      <c r="J1033" s="31"/>
    </row>
    <row r="1034" spans="1:10" ht="16" hidden="1" x14ac:dyDescent="0.2">
      <c r="A1034" s="16"/>
      <c r="B1034" s="16"/>
      <c r="C1034" s="16"/>
      <c r="D1034" s="29"/>
      <c r="E1034" s="29"/>
      <c r="F1034" s="29"/>
      <c r="G1034" s="29"/>
      <c r="H1034" s="29"/>
      <c r="I1034" s="16"/>
      <c r="J1034" s="16"/>
    </row>
    <row r="1035" spans="1:10" ht="16" hidden="1" x14ac:dyDescent="0.2">
      <c r="A1035" s="31"/>
      <c r="B1035" s="32" t="str">
        <f>+F214</f>
        <v xml:space="preserve"> </v>
      </c>
      <c r="C1035" s="33" t="s">
        <v>190</v>
      </c>
      <c r="D1035" s="40">
        <f>Instrucciones!E506</f>
        <v>0</v>
      </c>
      <c r="E1035" s="40">
        <f>+D1035*(1+$E$287)</f>
        <v>0</v>
      </c>
      <c r="F1035" s="40">
        <f>+E1035*(1+$F$287)</f>
        <v>0</v>
      </c>
      <c r="G1035" s="40">
        <f>+F1035*(1+$G$287)</f>
        <v>0</v>
      </c>
      <c r="H1035" s="40">
        <f>+G1035*(1+$H$287)</f>
        <v>0</v>
      </c>
      <c r="I1035" s="31"/>
      <c r="J1035" s="31"/>
    </row>
    <row r="1036" spans="1:10" ht="16" hidden="1" x14ac:dyDescent="0.2">
      <c r="A1036" s="31"/>
      <c r="B1036" s="31"/>
      <c r="C1036" s="34" t="s">
        <v>191</v>
      </c>
      <c r="D1036" s="40" t="b">
        <f>IF(D1035&gt;0,Instrucciones!G506)</f>
        <v>0</v>
      </c>
      <c r="E1036" s="40">
        <f>+D1036*(1+$E$289)</f>
        <v>0</v>
      </c>
      <c r="F1036" s="40">
        <f>+E1036*(1+$F$289)</f>
        <v>0</v>
      </c>
      <c r="G1036" s="40">
        <f>+F1036*(1+$G$289)</f>
        <v>0</v>
      </c>
      <c r="H1036" s="40">
        <f>+G1036*(1+$H$289)</f>
        <v>0</v>
      </c>
      <c r="I1036" s="31"/>
      <c r="J1036" s="31"/>
    </row>
    <row r="1037" spans="1:10" ht="16" hidden="1" x14ac:dyDescent="0.2">
      <c r="A1037" s="31"/>
      <c r="B1037" s="31"/>
      <c r="C1037" s="31"/>
      <c r="D1037" s="28">
        <f>+D1036*D1035</f>
        <v>0</v>
      </c>
      <c r="E1037" s="28">
        <f>+E1036*E1035</f>
        <v>0</v>
      </c>
      <c r="F1037" s="28">
        <f>+F1036*F1035</f>
        <v>0</v>
      </c>
      <c r="G1037" s="28">
        <f>+G1036*G1035</f>
        <v>0</v>
      </c>
      <c r="H1037" s="28">
        <f>+H1036*H1035</f>
        <v>0</v>
      </c>
      <c r="I1037" s="31"/>
      <c r="J1037" s="31"/>
    </row>
    <row r="1038" spans="1:10" ht="16" hidden="1" x14ac:dyDescent="0.2">
      <c r="A1038" s="16"/>
      <c r="B1038" s="16"/>
      <c r="C1038" s="16"/>
      <c r="D1038" s="29"/>
      <c r="E1038" s="29"/>
      <c r="F1038" s="29"/>
      <c r="G1038" s="29"/>
      <c r="H1038" s="29"/>
      <c r="I1038" s="16"/>
      <c r="J1038" s="16"/>
    </row>
    <row r="1039" spans="1:10" ht="16" hidden="1" x14ac:dyDescent="0.2">
      <c r="A1039" s="35"/>
      <c r="B1039" s="32" t="str">
        <f>+F215</f>
        <v xml:space="preserve"> </v>
      </c>
      <c r="C1039" s="33" t="s">
        <v>190</v>
      </c>
      <c r="D1039" s="40">
        <f>Instrucciones!E507</f>
        <v>0</v>
      </c>
      <c r="E1039" s="40">
        <f>+D1039*(1+$E$287)</f>
        <v>0</v>
      </c>
      <c r="F1039" s="40">
        <f>+E1039*(1+$F$287)</f>
        <v>0</v>
      </c>
      <c r="G1039" s="40">
        <f>+F1039*(1+$G$287)</f>
        <v>0</v>
      </c>
      <c r="H1039" s="40">
        <f>+G1039*(1+$H$287)</f>
        <v>0</v>
      </c>
      <c r="I1039" s="31"/>
      <c r="J1039" s="31"/>
    </row>
    <row r="1040" spans="1:10" ht="16" hidden="1" x14ac:dyDescent="0.2">
      <c r="A1040" s="31"/>
      <c r="B1040" s="31"/>
      <c r="C1040" s="34" t="s">
        <v>191</v>
      </c>
      <c r="D1040" s="40" t="b">
        <f>IF(D1039&gt;0,Instrucciones!G507)</f>
        <v>0</v>
      </c>
      <c r="E1040" s="40">
        <f>+D1040*(1+$E$289)</f>
        <v>0</v>
      </c>
      <c r="F1040" s="40">
        <f>+E1040*(1+$F$289)</f>
        <v>0</v>
      </c>
      <c r="G1040" s="40">
        <f>+F1040*(1+$G$289)</f>
        <v>0</v>
      </c>
      <c r="H1040" s="40">
        <f>+G1040*(1+$H$289)</f>
        <v>0</v>
      </c>
      <c r="I1040" s="31"/>
      <c r="J1040" s="31"/>
    </row>
    <row r="1041" spans="1:10" ht="16" hidden="1" x14ac:dyDescent="0.2">
      <c r="A1041" s="31"/>
      <c r="B1041" s="31"/>
      <c r="C1041" s="31"/>
      <c r="D1041" s="28">
        <f>+D1040*D1039</f>
        <v>0</v>
      </c>
      <c r="E1041" s="28">
        <f>+E1040*E1039</f>
        <v>0</v>
      </c>
      <c r="F1041" s="28">
        <f>+F1040*F1039</f>
        <v>0</v>
      </c>
      <c r="G1041" s="28">
        <f>+G1040*G1039</f>
        <v>0</v>
      </c>
      <c r="H1041" s="28">
        <f>+H1040*H1039</f>
        <v>0</v>
      </c>
      <c r="I1041" s="31"/>
      <c r="J1041" s="31"/>
    </row>
    <row r="1042" spans="1:10" ht="16" hidden="1" x14ac:dyDescent="0.2">
      <c r="A1042" s="31"/>
      <c r="B1042" s="31"/>
      <c r="C1042" s="31"/>
      <c r="D1042" s="29"/>
      <c r="E1042" s="29"/>
      <c r="F1042" s="29"/>
      <c r="G1042" s="29"/>
      <c r="H1042" s="29"/>
      <c r="I1042" s="31"/>
      <c r="J1042" s="31"/>
    </row>
    <row r="1043" spans="1:10" ht="16" hidden="1" x14ac:dyDescent="0.2">
      <c r="A1043" s="31"/>
      <c r="B1043" s="32" t="str">
        <f>+F216</f>
        <v xml:space="preserve"> </v>
      </c>
      <c r="C1043" s="33" t="s">
        <v>190</v>
      </c>
      <c r="D1043" s="40">
        <f>Instrucciones!E508</f>
        <v>0</v>
      </c>
      <c r="E1043" s="40">
        <f>+D1043*(1+$E$287)</f>
        <v>0</v>
      </c>
      <c r="F1043" s="40">
        <f>+E1043*(1+$F$287)</f>
        <v>0</v>
      </c>
      <c r="G1043" s="40">
        <f>+F1043*(1+$G$287)</f>
        <v>0</v>
      </c>
      <c r="H1043" s="40">
        <f>+G1043*(1+$H$287)</f>
        <v>0</v>
      </c>
      <c r="I1043" s="31"/>
      <c r="J1043" s="31"/>
    </row>
    <row r="1044" spans="1:10" ht="16" hidden="1" x14ac:dyDescent="0.2">
      <c r="A1044" s="31"/>
      <c r="B1044" s="31"/>
      <c r="C1044" s="34" t="s">
        <v>191</v>
      </c>
      <c r="D1044" s="40" t="b">
        <f>IF(D1043&gt;0,Instrucciones!G508)</f>
        <v>0</v>
      </c>
      <c r="E1044" s="40">
        <f>+D1044*(1+$E$289)</f>
        <v>0</v>
      </c>
      <c r="F1044" s="40">
        <f>+E1044*(1+$F$289)</f>
        <v>0</v>
      </c>
      <c r="G1044" s="40">
        <f>+F1044*(1+$G$289)</f>
        <v>0</v>
      </c>
      <c r="H1044" s="40">
        <f>+G1044*(1+$H$289)</f>
        <v>0</v>
      </c>
      <c r="I1044" s="31"/>
      <c r="J1044" s="31"/>
    </row>
    <row r="1045" spans="1:10" ht="16" hidden="1" x14ac:dyDescent="0.2">
      <c r="A1045" s="31"/>
      <c r="B1045" s="31"/>
      <c r="C1045" s="31"/>
      <c r="D1045" s="28">
        <f>+D1044*D1043</f>
        <v>0</v>
      </c>
      <c r="E1045" s="28">
        <f>+E1044*E1043</f>
        <v>0</v>
      </c>
      <c r="F1045" s="28">
        <f>+F1044*F1043</f>
        <v>0</v>
      </c>
      <c r="G1045" s="28">
        <f>+G1044*G1043</f>
        <v>0</v>
      </c>
      <c r="H1045" s="28">
        <f>+H1044*H1043</f>
        <v>0</v>
      </c>
      <c r="I1045" s="31"/>
      <c r="J1045" s="31"/>
    </row>
    <row r="1046" spans="1:10" ht="16" hidden="1" x14ac:dyDescent="0.2">
      <c r="A1046" s="31"/>
      <c r="B1046" s="31"/>
      <c r="C1046" s="31"/>
      <c r="D1046" s="29"/>
      <c r="E1046" s="29"/>
      <c r="F1046" s="29"/>
      <c r="G1046" s="29"/>
      <c r="H1046" s="29"/>
      <c r="I1046" s="31"/>
      <c r="J1046" s="31"/>
    </row>
    <row r="1047" spans="1:10" ht="16" hidden="1" x14ac:dyDescent="0.2">
      <c r="A1047" s="31"/>
      <c r="B1047" s="32" t="str">
        <f>+F217</f>
        <v xml:space="preserve"> </v>
      </c>
      <c r="C1047" s="33" t="s">
        <v>190</v>
      </c>
      <c r="D1047" s="40">
        <f>Instrucciones!E509</f>
        <v>0</v>
      </c>
      <c r="E1047" s="40">
        <f>+D1047*(1+$E$287)</f>
        <v>0</v>
      </c>
      <c r="F1047" s="40">
        <f>+E1047*(1+$F$287)</f>
        <v>0</v>
      </c>
      <c r="G1047" s="40">
        <f>+F1047*(1+$G$287)</f>
        <v>0</v>
      </c>
      <c r="H1047" s="40">
        <f>+G1047*(1+$H$287)</f>
        <v>0</v>
      </c>
      <c r="I1047" s="31"/>
      <c r="J1047" s="31"/>
    </row>
    <row r="1048" spans="1:10" ht="16" hidden="1" x14ac:dyDescent="0.2">
      <c r="A1048" s="31"/>
      <c r="B1048" s="31"/>
      <c r="C1048" s="34" t="s">
        <v>191</v>
      </c>
      <c r="D1048" s="40" t="b">
        <f>IF(D1047&gt;0,Instrucciones!G509)</f>
        <v>0</v>
      </c>
      <c r="E1048" s="40">
        <f>+D1048*(1+$E$289)</f>
        <v>0</v>
      </c>
      <c r="F1048" s="40">
        <f>+E1048*(1+$F$289)</f>
        <v>0</v>
      </c>
      <c r="G1048" s="40">
        <f>+F1048*(1+$G$289)</f>
        <v>0</v>
      </c>
      <c r="H1048" s="40">
        <f>+G1048*(1+$H$289)</f>
        <v>0</v>
      </c>
      <c r="I1048" s="31"/>
      <c r="J1048" s="31"/>
    </row>
    <row r="1049" spans="1:10" ht="16" hidden="1" x14ac:dyDescent="0.2">
      <c r="A1049" s="31"/>
      <c r="B1049" s="31"/>
      <c r="C1049" s="31"/>
      <c r="D1049" s="28">
        <f>+D1048*D1047</f>
        <v>0</v>
      </c>
      <c r="E1049" s="28">
        <f>+E1048*E1047</f>
        <v>0</v>
      </c>
      <c r="F1049" s="28">
        <f>+F1048*F1047</f>
        <v>0</v>
      </c>
      <c r="G1049" s="28">
        <f>+G1048*G1047</f>
        <v>0</v>
      </c>
      <c r="H1049" s="28">
        <f>+H1048*H1047</f>
        <v>0</v>
      </c>
      <c r="I1049" s="31"/>
      <c r="J1049" s="31"/>
    </row>
    <row r="1050" spans="1:10" ht="16" hidden="1" x14ac:dyDescent="0.2">
      <c r="A1050" s="31"/>
      <c r="B1050" s="31"/>
      <c r="C1050" s="31"/>
      <c r="D1050" s="29"/>
      <c r="E1050" s="29"/>
      <c r="F1050" s="29"/>
      <c r="G1050" s="29"/>
      <c r="H1050" s="29"/>
      <c r="I1050" s="31"/>
      <c r="J1050" s="31"/>
    </row>
    <row r="1051" spans="1:10" ht="16" hidden="1" x14ac:dyDescent="0.2">
      <c r="A1051" s="31"/>
      <c r="B1051" s="32" t="str">
        <f>+F218</f>
        <v xml:space="preserve"> </v>
      </c>
      <c r="C1051" s="33" t="s">
        <v>190</v>
      </c>
      <c r="D1051" s="40">
        <f>Instrucciones!E510</f>
        <v>0</v>
      </c>
      <c r="E1051" s="40">
        <f>+D1051*(1+$E$287)</f>
        <v>0</v>
      </c>
      <c r="F1051" s="40">
        <f>+E1051*(1+$F$287)</f>
        <v>0</v>
      </c>
      <c r="G1051" s="40">
        <f>+F1051*(1+$G$287)</f>
        <v>0</v>
      </c>
      <c r="H1051" s="40">
        <f>+G1051*(1+$H$287)</f>
        <v>0</v>
      </c>
      <c r="I1051" s="31"/>
      <c r="J1051" s="31"/>
    </row>
    <row r="1052" spans="1:10" ht="16" hidden="1" x14ac:dyDescent="0.2">
      <c r="A1052" s="31"/>
      <c r="B1052" s="31"/>
      <c r="C1052" s="34" t="s">
        <v>191</v>
      </c>
      <c r="D1052" s="40" t="b">
        <f>IF(D1051&gt;0,Instrucciones!G510)</f>
        <v>0</v>
      </c>
      <c r="E1052" s="40">
        <f>+D1052*(1+$E$289)</f>
        <v>0</v>
      </c>
      <c r="F1052" s="40">
        <f>+E1052*(1+$F$289)</f>
        <v>0</v>
      </c>
      <c r="G1052" s="40">
        <f>+F1052*(1+$G$289)</f>
        <v>0</v>
      </c>
      <c r="H1052" s="40">
        <f>+G1052*(1+$H$289)</f>
        <v>0</v>
      </c>
      <c r="I1052" s="31"/>
      <c r="J1052" s="31"/>
    </row>
    <row r="1053" spans="1:10" ht="16" hidden="1" x14ac:dyDescent="0.2">
      <c r="A1053" s="31"/>
      <c r="B1053" s="31"/>
      <c r="C1053" s="31"/>
      <c r="D1053" s="28">
        <f>+D1052*D1051</f>
        <v>0</v>
      </c>
      <c r="E1053" s="28">
        <f>+E1052*E1051</f>
        <v>0</v>
      </c>
      <c r="F1053" s="28">
        <f>+F1052*F1051</f>
        <v>0</v>
      </c>
      <c r="G1053" s="28">
        <f>+G1052*G1051</f>
        <v>0</v>
      </c>
      <c r="H1053" s="28">
        <f>+H1052*H1051</f>
        <v>0</v>
      </c>
      <c r="I1053" s="31"/>
      <c r="J1053" s="31"/>
    </row>
    <row r="1054" spans="1:10" ht="16" hidden="1" x14ac:dyDescent="0.2">
      <c r="A1054" s="31"/>
      <c r="B1054" s="31"/>
      <c r="C1054" s="31"/>
      <c r="D1054" s="29"/>
      <c r="E1054" s="29"/>
      <c r="F1054" s="29"/>
      <c r="G1054" s="29"/>
      <c r="H1054" s="29"/>
      <c r="I1054" s="31"/>
      <c r="J1054" s="31"/>
    </row>
    <row r="1055" spans="1:10" ht="16" hidden="1" x14ac:dyDescent="0.2">
      <c r="A1055" s="31"/>
      <c r="B1055" s="32" t="str">
        <f>+F219</f>
        <v xml:space="preserve"> </v>
      </c>
      <c r="C1055" s="33" t="s">
        <v>190</v>
      </c>
      <c r="D1055" s="40">
        <f>Instrucciones!E511</f>
        <v>0</v>
      </c>
      <c r="E1055" s="40">
        <f>+D1055*(1+$E$287)</f>
        <v>0</v>
      </c>
      <c r="F1055" s="40">
        <f>+E1055*(1+$F$287)</f>
        <v>0</v>
      </c>
      <c r="G1055" s="40">
        <f>+F1055*(1+$G$287)</f>
        <v>0</v>
      </c>
      <c r="H1055" s="40">
        <f>+G1055*(1+$H$287)</f>
        <v>0</v>
      </c>
      <c r="I1055" s="31"/>
      <c r="J1055" s="31"/>
    </row>
    <row r="1056" spans="1:10" ht="16" hidden="1" x14ac:dyDescent="0.2">
      <c r="A1056" s="31"/>
      <c r="B1056" s="31"/>
      <c r="C1056" s="34" t="s">
        <v>191</v>
      </c>
      <c r="D1056" s="40" t="b">
        <f>IF(D1055&gt;0,Instrucciones!G511)</f>
        <v>0</v>
      </c>
      <c r="E1056" s="40">
        <f>+D1056*(1+$E$289)</f>
        <v>0</v>
      </c>
      <c r="F1056" s="40">
        <f>+E1056*(1+$F$289)</f>
        <v>0</v>
      </c>
      <c r="G1056" s="40">
        <f>+F1056*(1+$G$289)</f>
        <v>0</v>
      </c>
      <c r="H1056" s="40">
        <f>+G1056*(1+$H$289)</f>
        <v>0</v>
      </c>
      <c r="I1056" s="31"/>
      <c r="J1056" s="31"/>
    </row>
    <row r="1057" spans="1:10" ht="16" hidden="1" x14ac:dyDescent="0.2">
      <c r="A1057" s="31"/>
      <c r="B1057" s="31"/>
      <c r="C1057" s="31"/>
      <c r="D1057" s="28">
        <f>+D1056*D1055</f>
        <v>0</v>
      </c>
      <c r="E1057" s="28">
        <f>+E1056*E1055</f>
        <v>0</v>
      </c>
      <c r="F1057" s="28">
        <f>+F1056*F1055</f>
        <v>0</v>
      </c>
      <c r="G1057" s="28">
        <f>+G1056*G1055</f>
        <v>0</v>
      </c>
      <c r="H1057" s="28">
        <f>+H1056*H1055</f>
        <v>0</v>
      </c>
      <c r="I1057" s="31"/>
      <c r="J1057" s="31"/>
    </row>
    <row r="1058" spans="1:10" ht="16" hidden="1" x14ac:dyDescent="0.2">
      <c r="A1058" s="31"/>
      <c r="B1058" s="31"/>
      <c r="C1058" s="31"/>
      <c r="D1058" s="29"/>
      <c r="E1058" s="29"/>
      <c r="F1058" s="29"/>
      <c r="G1058" s="29"/>
      <c r="H1058" s="29"/>
      <c r="I1058" s="31"/>
      <c r="J1058" s="31"/>
    </row>
    <row r="1059" spans="1:10" ht="16" hidden="1" x14ac:dyDescent="0.2">
      <c r="A1059" s="31"/>
      <c r="B1059" s="32" t="str">
        <f>+F220</f>
        <v xml:space="preserve"> </v>
      </c>
      <c r="C1059" s="33" t="s">
        <v>190</v>
      </c>
      <c r="D1059" s="40">
        <f>Instrucciones!E512</f>
        <v>0</v>
      </c>
      <c r="E1059" s="40">
        <f>+D1059*(1+$E$287)</f>
        <v>0</v>
      </c>
      <c r="F1059" s="40">
        <f>+E1059*(1+$F$287)</f>
        <v>0</v>
      </c>
      <c r="G1059" s="40">
        <f>+F1059*(1+$G$287)</f>
        <v>0</v>
      </c>
      <c r="H1059" s="40">
        <f>+G1059*(1+$H$287)</f>
        <v>0</v>
      </c>
      <c r="I1059" s="31"/>
      <c r="J1059" s="31"/>
    </row>
    <row r="1060" spans="1:10" ht="16" hidden="1" x14ac:dyDescent="0.2">
      <c r="A1060" s="31"/>
      <c r="B1060" s="31"/>
      <c r="C1060" s="34" t="s">
        <v>191</v>
      </c>
      <c r="D1060" s="40" t="b">
        <f>IF(D1059&gt;0,Instrucciones!G512)</f>
        <v>0</v>
      </c>
      <c r="E1060" s="40">
        <f>+D1060*(1+$E$289)</f>
        <v>0</v>
      </c>
      <c r="F1060" s="40">
        <f>+E1060*(1+$F$289)</f>
        <v>0</v>
      </c>
      <c r="G1060" s="40">
        <f>+F1060*(1+$G$289)</f>
        <v>0</v>
      </c>
      <c r="H1060" s="40">
        <f>+G1060*(1+$H$289)</f>
        <v>0</v>
      </c>
      <c r="I1060" s="31"/>
      <c r="J1060" s="31"/>
    </row>
    <row r="1061" spans="1:10" ht="16" hidden="1" x14ac:dyDescent="0.2">
      <c r="A1061" s="31"/>
      <c r="B1061" s="31"/>
      <c r="C1061" s="31"/>
      <c r="D1061" s="28">
        <f>+D1060*D1059</f>
        <v>0</v>
      </c>
      <c r="E1061" s="28">
        <f>+E1060*E1059</f>
        <v>0</v>
      </c>
      <c r="F1061" s="28">
        <f>+F1060*F1059</f>
        <v>0</v>
      </c>
      <c r="G1061" s="28">
        <f>+G1060*G1059</f>
        <v>0</v>
      </c>
      <c r="H1061" s="28">
        <f>+H1060*H1059</f>
        <v>0</v>
      </c>
      <c r="I1061" s="31"/>
      <c r="J1061" s="31"/>
    </row>
    <row r="1062" spans="1:10" ht="16" hidden="1" x14ac:dyDescent="0.2">
      <c r="A1062" s="31"/>
      <c r="B1062" s="31"/>
      <c r="C1062" s="31"/>
      <c r="D1062" s="29"/>
      <c r="E1062" s="29"/>
      <c r="F1062" s="29"/>
      <c r="G1062" s="29"/>
      <c r="H1062" s="29"/>
      <c r="I1062" s="31"/>
      <c r="J1062" s="31"/>
    </row>
    <row r="1063" spans="1:10" ht="16" hidden="1" x14ac:dyDescent="0.2">
      <c r="A1063" s="31"/>
      <c r="B1063" s="32" t="str">
        <f>+F221</f>
        <v xml:space="preserve"> </v>
      </c>
      <c r="C1063" s="33" t="s">
        <v>190</v>
      </c>
      <c r="D1063" s="40">
        <f>Instrucciones!E513</f>
        <v>0</v>
      </c>
      <c r="E1063" s="40">
        <f>+D1063*(1+$E$287)</f>
        <v>0</v>
      </c>
      <c r="F1063" s="40">
        <f>+E1063*(1+$F$287)</f>
        <v>0</v>
      </c>
      <c r="G1063" s="40">
        <f>+F1063*(1+$G$287)</f>
        <v>0</v>
      </c>
      <c r="H1063" s="40">
        <f>+G1063*(1+$H$287)</f>
        <v>0</v>
      </c>
      <c r="I1063" s="31"/>
      <c r="J1063" s="31"/>
    </row>
    <row r="1064" spans="1:10" ht="16" hidden="1" x14ac:dyDescent="0.2">
      <c r="A1064" s="31"/>
      <c r="B1064" s="31"/>
      <c r="C1064" s="34" t="s">
        <v>191</v>
      </c>
      <c r="D1064" s="40" t="b">
        <f>IF(D1063&gt;0,Instrucciones!G513)</f>
        <v>0</v>
      </c>
      <c r="E1064" s="40">
        <f>+D1064*(1+$E$289)</f>
        <v>0</v>
      </c>
      <c r="F1064" s="40">
        <f>+E1064*(1+$F$289)</f>
        <v>0</v>
      </c>
      <c r="G1064" s="40">
        <f>+F1064*(1+$G$289)</f>
        <v>0</v>
      </c>
      <c r="H1064" s="40">
        <f>+G1064*(1+$H$289)</f>
        <v>0</v>
      </c>
      <c r="I1064" s="31"/>
      <c r="J1064" s="31"/>
    </row>
    <row r="1065" spans="1:10" ht="16" hidden="1" x14ac:dyDescent="0.2">
      <c r="A1065" s="31"/>
      <c r="B1065" s="31"/>
      <c r="C1065" s="31"/>
      <c r="D1065" s="28">
        <f>+D1064*D1063</f>
        <v>0</v>
      </c>
      <c r="E1065" s="28">
        <f>+E1064*E1063</f>
        <v>0</v>
      </c>
      <c r="F1065" s="28">
        <f>+F1064*F1063</f>
        <v>0</v>
      </c>
      <c r="G1065" s="28">
        <f>+G1064*G1063</f>
        <v>0</v>
      </c>
      <c r="H1065" s="28">
        <f>+H1064*H1063</f>
        <v>0</v>
      </c>
      <c r="I1065" s="31"/>
      <c r="J1065" s="31"/>
    </row>
    <row r="1066" spans="1:10" ht="16" hidden="1" x14ac:dyDescent="0.2">
      <c r="A1066" s="31"/>
      <c r="B1066" s="31"/>
      <c r="C1066" s="31"/>
      <c r="D1066" s="29"/>
      <c r="E1066" s="29"/>
      <c r="F1066" s="29"/>
      <c r="G1066" s="29"/>
      <c r="H1066" s="29"/>
      <c r="I1066" s="31"/>
      <c r="J1066" s="31"/>
    </row>
    <row r="1067" spans="1:10" ht="16" hidden="1" x14ac:dyDescent="0.2">
      <c r="A1067" s="31"/>
      <c r="B1067" s="32" t="str">
        <f>+F222</f>
        <v xml:space="preserve"> </v>
      </c>
      <c r="C1067" s="33" t="s">
        <v>190</v>
      </c>
      <c r="D1067" s="40">
        <f>Instrucciones!E514</f>
        <v>0</v>
      </c>
      <c r="E1067" s="40">
        <f>+D1067*(1+$E$287)</f>
        <v>0</v>
      </c>
      <c r="F1067" s="40">
        <f>+E1067*(1+$F$287)</f>
        <v>0</v>
      </c>
      <c r="G1067" s="40">
        <f>+F1067*(1+$G$287)</f>
        <v>0</v>
      </c>
      <c r="H1067" s="40">
        <f>+G1067*(1+$H$287)</f>
        <v>0</v>
      </c>
      <c r="I1067" s="31"/>
      <c r="J1067" s="31"/>
    </row>
    <row r="1068" spans="1:10" ht="16" hidden="1" x14ac:dyDescent="0.2">
      <c r="A1068" s="31"/>
      <c r="B1068" s="31"/>
      <c r="C1068" s="34" t="s">
        <v>191</v>
      </c>
      <c r="D1068" s="40" t="b">
        <f>IF(D1067&gt;0,Instrucciones!G514)</f>
        <v>0</v>
      </c>
      <c r="E1068" s="40">
        <f>+D1068*(1+$E$289)</f>
        <v>0</v>
      </c>
      <c r="F1068" s="40">
        <f>+E1068*(1+$F$289)</f>
        <v>0</v>
      </c>
      <c r="G1068" s="40">
        <f>+F1068*(1+$G$289)</f>
        <v>0</v>
      </c>
      <c r="H1068" s="40">
        <f>+G1068*(1+$H$289)</f>
        <v>0</v>
      </c>
      <c r="I1068" s="31"/>
      <c r="J1068" s="31"/>
    </row>
    <row r="1069" spans="1:10" ht="16" hidden="1" x14ac:dyDescent="0.2">
      <c r="A1069" s="31"/>
      <c r="B1069" s="31"/>
      <c r="C1069" s="31"/>
      <c r="D1069" s="28">
        <f>+D1068*D1067</f>
        <v>0</v>
      </c>
      <c r="E1069" s="28">
        <f>+E1068*E1067</f>
        <v>0</v>
      </c>
      <c r="F1069" s="28">
        <f>+F1068*F1067</f>
        <v>0</v>
      </c>
      <c r="G1069" s="28">
        <f>+G1068*G1067</f>
        <v>0</v>
      </c>
      <c r="H1069" s="28">
        <f>+H1068*H1067</f>
        <v>0</v>
      </c>
      <c r="I1069" s="31"/>
      <c r="J1069" s="31"/>
    </row>
    <row r="1070" spans="1:10" ht="16" hidden="1" x14ac:dyDescent="0.2">
      <c r="A1070" s="31"/>
      <c r="B1070" s="31"/>
      <c r="C1070" s="31"/>
      <c r="D1070" s="29"/>
      <c r="E1070" s="29"/>
      <c r="F1070" s="29"/>
      <c r="G1070" s="29"/>
      <c r="H1070" s="29"/>
      <c r="I1070" s="31"/>
      <c r="J1070" s="31"/>
    </row>
    <row r="1071" spans="1:10" ht="16" hidden="1" x14ac:dyDescent="0.2">
      <c r="A1071" s="31"/>
      <c r="B1071" s="32" t="str">
        <f>+F223</f>
        <v xml:space="preserve"> </v>
      </c>
      <c r="C1071" s="33" t="s">
        <v>190</v>
      </c>
      <c r="D1071" s="40">
        <f>Instrucciones!E515</f>
        <v>0</v>
      </c>
      <c r="E1071" s="40">
        <f>+D1071*(1+$E$287)</f>
        <v>0</v>
      </c>
      <c r="F1071" s="40">
        <f>+E1071*(1+$F$287)</f>
        <v>0</v>
      </c>
      <c r="G1071" s="40">
        <f>+F1071*(1+$G$287)</f>
        <v>0</v>
      </c>
      <c r="H1071" s="40">
        <f>+G1071*(1+$H$287)</f>
        <v>0</v>
      </c>
      <c r="I1071" s="31"/>
      <c r="J1071" s="31"/>
    </row>
    <row r="1072" spans="1:10" ht="16" hidden="1" x14ac:dyDescent="0.2">
      <c r="A1072" s="31"/>
      <c r="B1072" s="31"/>
      <c r="C1072" s="34" t="s">
        <v>191</v>
      </c>
      <c r="D1072" s="40" t="b">
        <f>IF(D1071&gt;0,Instrucciones!G515)</f>
        <v>0</v>
      </c>
      <c r="E1072" s="40">
        <f>+D1072*(1+$E$289)</f>
        <v>0</v>
      </c>
      <c r="F1072" s="40">
        <f>+E1072*(1+$F$289)</f>
        <v>0</v>
      </c>
      <c r="G1072" s="40">
        <f>+F1072*(1+$G$289)</f>
        <v>0</v>
      </c>
      <c r="H1072" s="40">
        <f>+G1072*(1+$H$289)</f>
        <v>0</v>
      </c>
      <c r="I1072" s="31"/>
      <c r="J1072" s="31"/>
    </row>
    <row r="1073" spans="1:10" ht="16" hidden="1" x14ac:dyDescent="0.2">
      <c r="A1073" s="31"/>
      <c r="B1073" s="31"/>
      <c r="C1073" s="31"/>
      <c r="D1073" s="28">
        <f>+D1072*D1071</f>
        <v>0</v>
      </c>
      <c r="E1073" s="28">
        <f>+E1072*E1071</f>
        <v>0</v>
      </c>
      <c r="F1073" s="28">
        <f>+F1072*F1071</f>
        <v>0</v>
      </c>
      <c r="G1073" s="28">
        <f>+G1072*G1071</f>
        <v>0</v>
      </c>
      <c r="H1073" s="28">
        <f>+H1072*H1071</f>
        <v>0</v>
      </c>
      <c r="I1073" s="31"/>
      <c r="J1073" s="31"/>
    </row>
    <row r="1074" spans="1:10" ht="16" hidden="1" x14ac:dyDescent="0.2">
      <c r="A1074" s="31"/>
      <c r="B1074" s="31"/>
      <c r="C1074" s="31"/>
      <c r="D1074" s="29"/>
      <c r="E1074" s="29"/>
      <c r="F1074" s="29"/>
      <c r="G1074" s="29"/>
      <c r="H1074" s="29"/>
      <c r="I1074" s="31"/>
      <c r="J1074" s="31"/>
    </row>
    <row r="1075" spans="1:10" ht="16" hidden="1" x14ac:dyDescent="0.2">
      <c r="A1075" s="31"/>
      <c r="B1075" s="32" t="str">
        <f>+F224</f>
        <v xml:space="preserve"> </v>
      </c>
      <c r="C1075" s="33" t="s">
        <v>190</v>
      </c>
      <c r="D1075" s="40">
        <f>Instrucciones!E516</f>
        <v>0</v>
      </c>
      <c r="E1075" s="40">
        <f>+D1075*(1+$E$287)</f>
        <v>0</v>
      </c>
      <c r="F1075" s="40">
        <f>+E1075*(1+$F$287)</f>
        <v>0</v>
      </c>
      <c r="G1075" s="40">
        <f>+F1075*(1+$G$287)</f>
        <v>0</v>
      </c>
      <c r="H1075" s="40">
        <f>+G1075*(1+$H$287)</f>
        <v>0</v>
      </c>
      <c r="I1075" s="31"/>
      <c r="J1075" s="31"/>
    </row>
    <row r="1076" spans="1:10" ht="16" hidden="1" x14ac:dyDescent="0.2">
      <c r="A1076" s="31"/>
      <c r="B1076" s="31"/>
      <c r="C1076" s="34" t="s">
        <v>191</v>
      </c>
      <c r="D1076" s="40" t="b">
        <f>IF(D1075&gt;0,Instrucciones!G516)</f>
        <v>0</v>
      </c>
      <c r="E1076" s="40">
        <f>+D1076*(1+$E$289)</f>
        <v>0</v>
      </c>
      <c r="F1076" s="40">
        <f>+E1076*(1+$F$289)</f>
        <v>0</v>
      </c>
      <c r="G1076" s="40">
        <f>+F1076*(1+$G$289)</f>
        <v>0</v>
      </c>
      <c r="H1076" s="40">
        <f>+G1076*(1+$H$289)</f>
        <v>0</v>
      </c>
      <c r="I1076" s="31"/>
      <c r="J1076" s="31"/>
    </row>
    <row r="1077" spans="1:10" ht="16" hidden="1" x14ac:dyDescent="0.2">
      <c r="A1077" s="31"/>
      <c r="B1077" s="31"/>
      <c r="C1077" s="31"/>
      <c r="D1077" s="28">
        <f>+D1076*D1075</f>
        <v>0</v>
      </c>
      <c r="E1077" s="28">
        <f>+E1076*E1075</f>
        <v>0</v>
      </c>
      <c r="F1077" s="28">
        <f>+F1076*F1075</f>
        <v>0</v>
      </c>
      <c r="G1077" s="28">
        <f>+G1076*G1075</f>
        <v>0</v>
      </c>
      <c r="H1077" s="28">
        <f>+H1076*H1075</f>
        <v>0</v>
      </c>
      <c r="I1077" s="31"/>
      <c r="J1077" s="31"/>
    </row>
    <row r="1078" spans="1:10" ht="16" hidden="1" x14ac:dyDescent="0.2">
      <c r="A1078" s="31"/>
      <c r="B1078" s="31"/>
      <c r="C1078" s="31"/>
      <c r="D1078" s="29"/>
      <c r="E1078" s="29"/>
      <c r="F1078" s="29"/>
      <c r="G1078" s="29"/>
      <c r="H1078" s="29"/>
      <c r="I1078" s="31"/>
      <c r="J1078" s="31"/>
    </row>
    <row r="1079" spans="1:10" ht="16" hidden="1" x14ac:dyDescent="0.2">
      <c r="A1079" s="31"/>
      <c r="B1079" s="32" t="str">
        <f>+F225</f>
        <v xml:space="preserve"> </v>
      </c>
      <c r="C1079" s="33" t="s">
        <v>190</v>
      </c>
      <c r="D1079" s="40">
        <f>Instrucciones!E517</f>
        <v>0</v>
      </c>
      <c r="E1079" s="40">
        <f>+D1079*(1+$E$287)</f>
        <v>0</v>
      </c>
      <c r="F1079" s="40">
        <f>+E1079*(1+$F$287)</f>
        <v>0</v>
      </c>
      <c r="G1079" s="40">
        <f>+F1079*(1+$G$287)</f>
        <v>0</v>
      </c>
      <c r="H1079" s="40">
        <f>+G1079*(1+$H$287)</f>
        <v>0</v>
      </c>
      <c r="I1079" s="31"/>
      <c r="J1079" s="31"/>
    </row>
    <row r="1080" spans="1:10" ht="16" hidden="1" x14ac:dyDescent="0.2">
      <c r="A1080" s="31"/>
      <c r="B1080" s="31"/>
      <c r="C1080" s="34" t="s">
        <v>191</v>
      </c>
      <c r="D1080" s="40" t="b">
        <f>IF(D1079&gt;0,Instrucciones!G517)</f>
        <v>0</v>
      </c>
      <c r="E1080" s="40">
        <f>+D1080*(1+$E$289)</f>
        <v>0</v>
      </c>
      <c r="F1080" s="40">
        <f>+E1080*(1+$F$289)</f>
        <v>0</v>
      </c>
      <c r="G1080" s="40">
        <f>+F1080*(1+$G$289)</f>
        <v>0</v>
      </c>
      <c r="H1080" s="40">
        <f>+G1080*(1+$H$289)</f>
        <v>0</v>
      </c>
      <c r="I1080" s="31"/>
      <c r="J1080" s="31"/>
    </row>
    <row r="1081" spans="1:10" ht="16" hidden="1" x14ac:dyDescent="0.2">
      <c r="A1081" s="31"/>
      <c r="B1081" s="31"/>
      <c r="C1081" s="31"/>
      <c r="D1081" s="28">
        <f>+D1080*D1079</f>
        <v>0</v>
      </c>
      <c r="E1081" s="28">
        <f>+E1080*E1079</f>
        <v>0</v>
      </c>
      <c r="F1081" s="28">
        <f>+F1080*F1079</f>
        <v>0</v>
      </c>
      <c r="G1081" s="28">
        <f>+G1080*G1079</f>
        <v>0</v>
      </c>
      <c r="H1081" s="28">
        <f>+H1080*H1079</f>
        <v>0</v>
      </c>
      <c r="I1081" s="31"/>
      <c r="J1081" s="31"/>
    </row>
    <row r="1082" spans="1:10" ht="16" hidden="1" x14ac:dyDescent="0.2">
      <c r="A1082" s="31"/>
      <c r="B1082" s="31"/>
      <c r="C1082" s="31"/>
      <c r="D1082" s="29"/>
      <c r="E1082" s="29"/>
      <c r="F1082" s="29"/>
      <c r="G1082" s="29"/>
      <c r="H1082" s="29"/>
      <c r="I1082" s="31"/>
      <c r="J1082" s="31"/>
    </row>
    <row r="1083" spans="1:10" ht="16" hidden="1" x14ac:dyDescent="0.2">
      <c r="A1083" s="31"/>
      <c r="B1083" s="32" t="str">
        <f>+F226</f>
        <v xml:space="preserve"> </v>
      </c>
      <c r="C1083" s="33" t="s">
        <v>190</v>
      </c>
      <c r="D1083" s="40">
        <f>Instrucciones!E518</f>
        <v>0</v>
      </c>
      <c r="E1083" s="40">
        <f>+D1083*(1+$E$287)</f>
        <v>0</v>
      </c>
      <c r="F1083" s="40">
        <f>+E1083*(1+$F$287)</f>
        <v>0</v>
      </c>
      <c r="G1083" s="40">
        <f>+F1083*(1+$G$287)</f>
        <v>0</v>
      </c>
      <c r="H1083" s="40">
        <f>+G1083*(1+$H$287)</f>
        <v>0</v>
      </c>
      <c r="I1083" s="31"/>
      <c r="J1083" s="31"/>
    </row>
    <row r="1084" spans="1:10" ht="16" hidden="1" x14ac:dyDescent="0.2">
      <c r="A1084" s="31"/>
      <c r="B1084" s="31"/>
      <c r="C1084" s="34" t="s">
        <v>191</v>
      </c>
      <c r="D1084" s="40" t="b">
        <f>IF(D1083&gt;0,Instrucciones!G518)</f>
        <v>0</v>
      </c>
      <c r="E1084" s="40">
        <f>+D1084*(1+$E$289)</f>
        <v>0</v>
      </c>
      <c r="F1084" s="40">
        <f>+E1084*(1+$F$289)</f>
        <v>0</v>
      </c>
      <c r="G1084" s="40">
        <f>+F1084*(1+$G$289)</f>
        <v>0</v>
      </c>
      <c r="H1084" s="40">
        <f>+G1084*(1+$H$289)</f>
        <v>0</v>
      </c>
      <c r="I1084" s="31"/>
      <c r="J1084" s="31"/>
    </row>
    <row r="1085" spans="1:10" ht="16" hidden="1" x14ac:dyDescent="0.2">
      <c r="A1085" s="31"/>
      <c r="B1085" s="31"/>
      <c r="C1085" s="31"/>
      <c r="D1085" s="28">
        <f>+D1084*D1083</f>
        <v>0</v>
      </c>
      <c r="E1085" s="28">
        <f>+E1084*E1083</f>
        <v>0</v>
      </c>
      <c r="F1085" s="28">
        <f>+F1084*F1083</f>
        <v>0</v>
      </c>
      <c r="G1085" s="28">
        <f>+G1084*G1083</f>
        <v>0</v>
      </c>
      <c r="H1085" s="28">
        <f>+H1084*H1083</f>
        <v>0</v>
      </c>
      <c r="I1085" s="31"/>
      <c r="J1085" s="31"/>
    </row>
    <row r="1086" spans="1:10" ht="16" hidden="1" x14ac:dyDescent="0.2">
      <c r="A1086" s="31"/>
      <c r="B1086" s="31"/>
      <c r="C1086" s="31"/>
      <c r="D1086" s="29"/>
      <c r="E1086" s="29"/>
      <c r="F1086" s="29"/>
      <c r="G1086" s="29"/>
      <c r="H1086" s="29"/>
      <c r="I1086" s="31"/>
      <c r="J1086" s="31"/>
    </row>
    <row r="1087" spans="1:10" ht="16" hidden="1" x14ac:dyDescent="0.2">
      <c r="A1087" s="31"/>
      <c r="B1087" s="32" t="str">
        <f>+F227</f>
        <v xml:space="preserve"> </v>
      </c>
      <c r="C1087" s="33" t="s">
        <v>190</v>
      </c>
      <c r="D1087" s="40">
        <f>Instrucciones!E519</f>
        <v>0</v>
      </c>
      <c r="E1087" s="40">
        <f>+D1087*(1+$E$287)</f>
        <v>0</v>
      </c>
      <c r="F1087" s="40">
        <f>+E1087*(1+$F$287)</f>
        <v>0</v>
      </c>
      <c r="G1087" s="40">
        <f>+F1087*(1+$G$287)</f>
        <v>0</v>
      </c>
      <c r="H1087" s="40">
        <f>+G1087*(1+$H$287)</f>
        <v>0</v>
      </c>
      <c r="I1087" s="31"/>
      <c r="J1087" s="31"/>
    </row>
    <row r="1088" spans="1:10" ht="16" hidden="1" x14ac:dyDescent="0.2">
      <c r="A1088" s="31"/>
      <c r="B1088" s="31"/>
      <c r="C1088" s="34" t="s">
        <v>191</v>
      </c>
      <c r="D1088" s="40" t="b">
        <f>IF(D1087&gt;0,Instrucciones!G519)</f>
        <v>0</v>
      </c>
      <c r="E1088" s="40">
        <f>+D1088*(1+$E$289)</f>
        <v>0</v>
      </c>
      <c r="F1088" s="40">
        <f>+E1088*(1+$F$289)</f>
        <v>0</v>
      </c>
      <c r="G1088" s="40">
        <f>+F1088*(1+$G$289)</f>
        <v>0</v>
      </c>
      <c r="H1088" s="40">
        <f>+G1088*(1+$H$289)</f>
        <v>0</v>
      </c>
      <c r="I1088" s="31"/>
      <c r="J1088" s="31"/>
    </row>
    <row r="1089" spans="1:10" ht="16" hidden="1" x14ac:dyDescent="0.2">
      <c r="A1089" s="31"/>
      <c r="B1089" s="31"/>
      <c r="C1089" s="31"/>
      <c r="D1089" s="28">
        <f>+D1088*D1087</f>
        <v>0</v>
      </c>
      <c r="E1089" s="28">
        <f>+E1088*E1087</f>
        <v>0</v>
      </c>
      <c r="F1089" s="28">
        <f>+F1088*F1087</f>
        <v>0</v>
      </c>
      <c r="G1089" s="28">
        <f>+G1088*G1087</f>
        <v>0</v>
      </c>
      <c r="H1089" s="28">
        <f>+H1088*H1087</f>
        <v>0</v>
      </c>
      <c r="I1089" s="31"/>
      <c r="J1089" s="31"/>
    </row>
    <row r="1090" spans="1:10" ht="16" hidden="1" x14ac:dyDescent="0.2">
      <c r="A1090" s="31"/>
      <c r="B1090" s="31"/>
      <c r="C1090" s="31"/>
      <c r="D1090" s="29"/>
      <c r="E1090" s="29"/>
      <c r="F1090" s="29"/>
      <c r="G1090" s="29"/>
      <c r="H1090" s="29"/>
      <c r="I1090" s="31"/>
      <c r="J1090" s="31"/>
    </row>
    <row r="1091" spans="1:10" ht="16" hidden="1" x14ac:dyDescent="0.2">
      <c r="A1091" s="31"/>
      <c r="B1091" s="32" t="str">
        <f>+F228</f>
        <v xml:space="preserve"> </v>
      </c>
      <c r="C1091" s="33" t="s">
        <v>190</v>
      </c>
      <c r="D1091" s="40">
        <f>Instrucciones!E520</f>
        <v>0</v>
      </c>
      <c r="E1091" s="40">
        <f>+D1091*(1+$E$287)</f>
        <v>0</v>
      </c>
      <c r="F1091" s="40">
        <f>+E1091*(1+$F$287)</f>
        <v>0</v>
      </c>
      <c r="G1091" s="40">
        <f>+F1091*(1+$G$287)</f>
        <v>0</v>
      </c>
      <c r="H1091" s="40">
        <f>+G1091*(1+$H$287)</f>
        <v>0</v>
      </c>
      <c r="I1091" s="31"/>
      <c r="J1091" s="31"/>
    </row>
    <row r="1092" spans="1:10" ht="16" hidden="1" x14ac:dyDescent="0.2">
      <c r="A1092" s="31"/>
      <c r="B1092" s="31"/>
      <c r="C1092" s="34" t="s">
        <v>191</v>
      </c>
      <c r="D1092" s="40" t="b">
        <f>IF(D1091&gt;0,Instrucciones!G520)</f>
        <v>0</v>
      </c>
      <c r="E1092" s="40">
        <f>+D1092*(1+$E$289)</f>
        <v>0</v>
      </c>
      <c r="F1092" s="40">
        <f>+E1092*(1+$F$289)</f>
        <v>0</v>
      </c>
      <c r="G1092" s="40">
        <f>+F1092*(1+$G$289)</f>
        <v>0</v>
      </c>
      <c r="H1092" s="40">
        <f>+G1092*(1+$H$289)</f>
        <v>0</v>
      </c>
      <c r="I1092" s="31"/>
      <c r="J1092" s="31"/>
    </row>
    <row r="1093" spans="1:10" ht="16" hidden="1" x14ac:dyDescent="0.2">
      <c r="A1093" s="31"/>
      <c r="B1093" s="31"/>
      <c r="C1093" s="31"/>
      <c r="D1093" s="28">
        <f>+D1092*D1091</f>
        <v>0</v>
      </c>
      <c r="E1093" s="28">
        <f>+E1092*E1091</f>
        <v>0</v>
      </c>
      <c r="F1093" s="28">
        <f>+F1092*F1091</f>
        <v>0</v>
      </c>
      <c r="G1093" s="28">
        <f>+G1092*G1091</f>
        <v>0</v>
      </c>
      <c r="H1093" s="28">
        <f>+H1092*H1091</f>
        <v>0</v>
      </c>
      <c r="I1093" s="31"/>
      <c r="J1093" s="31"/>
    </row>
    <row r="1094" spans="1:10" ht="16" hidden="1" x14ac:dyDescent="0.2">
      <c r="A1094" s="31"/>
      <c r="B1094" s="31"/>
      <c r="C1094" s="31"/>
      <c r="D1094" s="29"/>
      <c r="E1094" s="29"/>
      <c r="F1094" s="29"/>
      <c r="G1094" s="29"/>
      <c r="H1094" s="29"/>
      <c r="I1094" s="31"/>
      <c r="J1094" s="31"/>
    </row>
    <row r="1095" spans="1:10" ht="16" hidden="1" x14ac:dyDescent="0.2">
      <c r="A1095" s="31"/>
      <c r="B1095" s="32" t="str">
        <f>+F229</f>
        <v xml:space="preserve"> </v>
      </c>
      <c r="C1095" s="33" t="s">
        <v>190</v>
      </c>
      <c r="D1095" s="40">
        <f>Instrucciones!E521</f>
        <v>0</v>
      </c>
      <c r="E1095" s="40">
        <f>+D1095*(1+$E$287)</f>
        <v>0</v>
      </c>
      <c r="F1095" s="40">
        <f>+E1095*(1+$F$287)</f>
        <v>0</v>
      </c>
      <c r="G1095" s="40">
        <f>+F1095*(1+$G$287)</f>
        <v>0</v>
      </c>
      <c r="H1095" s="40">
        <f>+G1095*(1+$H$287)</f>
        <v>0</v>
      </c>
      <c r="I1095" s="31"/>
      <c r="J1095" s="31"/>
    </row>
    <row r="1096" spans="1:10" ht="16" hidden="1" x14ac:dyDescent="0.2">
      <c r="A1096" s="31"/>
      <c r="B1096" s="31"/>
      <c r="C1096" s="34" t="s">
        <v>191</v>
      </c>
      <c r="D1096" s="40" t="b">
        <f>IF(D1095&gt;0,Instrucciones!G521)</f>
        <v>0</v>
      </c>
      <c r="E1096" s="40">
        <f>+D1096*(1+$E$289)</f>
        <v>0</v>
      </c>
      <c r="F1096" s="40">
        <f>+E1096*(1+$F$289)</f>
        <v>0</v>
      </c>
      <c r="G1096" s="40">
        <f>+F1096*(1+$G$289)</f>
        <v>0</v>
      </c>
      <c r="H1096" s="40">
        <f>+G1096*(1+$H$289)</f>
        <v>0</v>
      </c>
      <c r="I1096" s="31"/>
      <c r="J1096" s="31"/>
    </row>
    <row r="1097" spans="1:10" ht="16" hidden="1" x14ac:dyDescent="0.2">
      <c r="A1097" s="31"/>
      <c r="B1097" s="31"/>
      <c r="C1097" s="31"/>
      <c r="D1097" s="28">
        <f>+D1096*D1095</f>
        <v>0</v>
      </c>
      <c r="E1097" s="28">
        <f>+E1096*E1095</f>
        <v>0</v>
      </c>
      <c r="F1097" s="28">
        <f>+F1096*F1095</f>
        <v>0</v>
      </c>
      <c r="G1097" s="28">
        <f>+G1096*G1095</f>
        <v>0</v>
      </c>
      <c r="H1097" s="28">
        <f>+H1096*H1095</f>
        <v>0</v>
      </c>
      <c r="I1097" s="31"/>
      <c r="J1097" s="31"/>
    </row>
    <row r="1098" spans="1:10" ht="16" hidden="1" x14ac:dyDescent="0.2">
      <c r="A1098" s="31"/>
      <c r="B1098" s="31"/>
      <c r="C1098" s="31"/>
      <c r="D1098" s="29"/>
      <c r="E1098" s="29"/>
      <c r="F1098" s="29"/>
      <c r="G1098" s="29"/>
      <c r="H1098" s="29"/>
      <c r="I1098" s="31"/>
      <c r="J1098" s="31"/>
    </row>
    <row r="1099" spans="1:10" ht="16" hidden="1" x14ac:dyDescent="0.2">
      <c r="A1099" s="31"/>
      <c r="B1099" s="183" t="str">
        <f>+F230</f>
        <v xml:space="preserve"> </v>
      </c>
      <c r="C1099" s="33" t="s">
        <v>190</v>
      </c>
      <c r="D1099" s="40">
        <f>Instrucciones!E522</f>
        <v>0</v>
      </c>
      <c r="E1099" s="40">
        <f>+D1099*(1+$E$287)</f>
        <v>0</v>
      </c>
      <c r="F1099" s="40">
        <f>+E1099*(1+$F$287)</f>
        <v>0</v>
      </c>
      <c r="G1099" s="40">
        <f>+F1099*(1+$G$287)</f>
        <v>0</v>
      </c>
      <c r="H1099" s="40">
        <f>+G1099*(1+$H$287)</f>
        <v>0</v>
      </c>
      <c r="I1099" s="31"/>
      <c r="J1099" s="31"/>
    </row>
    <row r="1100" spans="1:10" ht="16" hidden="1" x14ac:dyDescent="0.2">
      <c r="A1100" s="31"/>
      <c r="B1100" s="31"/>
      <c r="C1100" s="34" t="s">
        <v>191</v>
      </c>
      <c r="D1100" s="40" t="b">
        <f>IF(D1099&gt;0,Instrucciones!G522)</f>
        <v>0</v>
      </c>
      <c r="E1100" s="40">
        <f>+D1100*(1+$E$289)</f>
        <v>0</v>
      </c>
      <c r="F1100" s="40">
        <f>+E1100*(1+$F$289)</f>
        <v>0</v>
      </c>
      <c r="G1100" s="40">
        <f>+F1100*(1+$G$289)</f>
        <v>0</v>
      </c>
      <c r="H1100" s="40">
        <f>+G1100*(1+$H$289)</f>
        <v>0</v>
      </c>
      <c r="I1100" s="31"/>
      <c r="J1100" s="31"/>
    </row>
    <row r="1101" spans="1:10" ht="16" hidden="1" x14ac:dyDescent="0.2">
      <c r="A1101" s="31"/>
      <c r="B1101" s="31"/>
      <c r="C1101" s="31"/>
      <c r="D1101" s="28">
        <f>+D1100*D1099</f>
        <v>0</v>
      </c>
      <c r="E1101" s="28">
        <f>+E1100*E1099</f>
        <v>0</v>
      </c>
      <c r="F1101" s="28">
        <f>+F1100*F1099</f>
        <v>0</v>
      </c>
      <c r="G1101" s="28">
        <f>+G1100*G1099</f>
        <v>0</v>
      </c>
      <c r="H1101" s="28">
        <f>+H1100*H1099</f>
        <v>0</v>
      </c>
      <c r="I1101" s="31"/>
      <c r="J1101" s="31"/>
    </row>
    <row r="1102" spans="1:10" ht="16" hidden="1" x14ac:dyDescent="0.2">
      <c r="A1102" s="31"/>
      <c r="B1102" s="31"/>
      <c r="C1102" s="31"/>
      <c r="D1102" s="29"/>
      <c r="E1102" s="29"/>
      <c r="F1102" s="29"/>
      <c r="G1102" s="29"/>
      <c r="H1102" s="29"/>
      <c r="I1102" s="31"/>
      <c r="J1102" s="31"/>
    </row>
    <row r="1103" spans="1:10" ht="16" hidden="1" x14ac:dyDescent="0.2">
      <c r="A1103" s="31"/>
      <c r="B1103" s="183" t="str">
        <f>+F231</f>
        <v xml:space="preserve"> </v>
      </c>
      <c r="C1103" s="33" t="s">
        <v>190</v>
      </c>
      <c r="D1103" s="40">
        <f>Instrucciones!E523</f>
        <v>0</v>
      </c>
      <c r="E1103" s="40">
        <f>+D1103*(1+$E$287)</f>
        <v>0</v>
      </c>
      <c r="F1103" s="40">
        <f>+E1103*(1+$F$287)</f>
        <v>0</v>
      </c>
      <c r="G1103" s="40">
        <f>+F1103*(1+$G$287)</f>
        <v>0</v>
      </c>
      <c r="H1103" s="40">
        <f>+G1103*(1+$H$287)</f>
        <v>0</v>
      </c>
      <c r="I1103" s="31"/>
      <c r="J1103" s="31"/>
    </row>
    <row r="1104" spans="1:10" ht="16" hidden="1" x14ac:dyDescent="0.2">
      <c r="A1104" s="31"/>
      <c r="B1104" s="31"/>
      <c r="C1104" s="34" t="s">
        <v>191</v>
      </c>
      <c r="D1104" s="40" t="b">
        <f>IF(D1103&gt;0,Instrucciones!G523)</f>
        <v>0</v>
      </c>
      <c r="E1104" s="40">
        <f>+D1104*(1+$E$289)</f>
        <v>0</v>
      </c>
      <c r="F1104" s="40">
        <f>+E1104*(1+$F$289)</f>
        <v>0</v>
      </c>
      <c r="G1104" s="40">
        <f>+F1104*(1+$G$289)</f>
        <v>0</v>
      </c>
      <c r="H1104" s="40">
        <f>+G1104*(1+$H$289)</f>
        <v>0</v>
      </c>
      <c r="I1104" s="31"/>
      <c r="J1104" s="31"/>
    </row>
    <row r="1105" spans="1:10" ht="16" hidden="1" x14ac:dyDescent="0.2">
      <c r="A1105" s="31"/>
      <c r="B1105" s="31"/>
      <c r="C1105" s="31"/>
      <c r="D1105" s="28">
        <f>+D1104*D1103</f>
        <v>0</v>
      </c>
      <c r="E1105" s="28">
        <f>+E1104*E1103</f>
        <v>0</v>
      </c>
      <c r="F1105" s="28">
        <f>+F1104*F1103</f>
        <v>0</v>
      </c>
      <c r="G1105" s="28">
        <f>+G1104*G1103</f>
        <v>0</v>
      </c>
      <c r="H1105" s="28">
        <f>+H1104*H1103</f>
        <v>0</v>
      </c>
      <c r="I1105" s="31"/>
      <c r="J1105" s="31"/>
    </row>
    <row r="1106" spans="1:10" ht="16" hidden="1" x14ac:dyDescent="0.2">
      <c r="A1106" s="31"/>
      <c r="B1106" s="31"/>
      <c r="C1106" s="31"/>
      <c r="D1106" s="29"/>
      <c r="E1106" s="29"/>
      <c r="F1106" s="29"/>
      <c r="G1106" s="29"/>
      <c r="H1106" s="29"/>
      <c r="I1106" s="31"/>
      <c r="J1106" s="31"/>
    </row>
    <row r="1107" spans="1:10" ht="16" hidden="1" x14ac:dyDescent="0.2">
      <c r="A1107" s="31"/>
      <c r="B1107" s="183" t="str">
        <f>+F232</f>
        <v xml:space="preserve"> </v>
      </c>
      <c r="C1107" s="33" t="s">
        <v>190</v>
      </c>
      <c r="D1107" s="40">
        <f>Instrucciones!E524</f>
        <v>0</v>
      </c>
      <c r="E1107" s="40">
        <f>+D1107*(1+$E$287)</f>
        <v>0</v>
      </c>
      <c r="F1107" s="40">
        <f>+E1107*(1+$F$287)</f>
        <v>0</v>
      </c>
      <c r="G1107" s="40">
        <f>+F1107*(1+$G$287)</f>
        <v>0</v>
      </c>
      <c r="H1107" s="40">
        <f>+G1107*(1+$H$287)</f>
        <v>0</v>
      </c>
      <c r="I1107" s="31"/>
      <c r="J1107" s="31"/>
    </row>
    <row r="1108" spans="1:10" ht="16" hidden="1" x14ac:dyDescent="0.2">
      <c r="A1108" s="31"/>
      <c r="B1108" s="31"/>
      <c r="C1108" s="34" t="s">
        <v>191</v>
      </c>
      <c r="D1108" s="40" t="b">
        <f>IF(D1107&gt;0,Instrucciones!G524)</f>
        <v>0</v>
      </c>
      <c r="E1108" s="40">
        <f>+D1108*(1+$E$289)</f>
        <v>0</v>
      </c>
      <c r="F1108" s="40">
        <f>+E1108*(1+$F$289)</f>
        <v>0</v>
      </c>
      <c r="G1108" s="40">
        <f>+F1108*(1+$G$289)</f>
        <v>0</v>
      </c>
      <c r="H1108" s="40">
        <f>+G1108*(1+$H$289)</f>
        <v>0</v>
      </c>
      <c r="I1108" s="31"/>
      <c r="J1108" s="31"/>
    </row>
    <row r="1109" spans="1:10" ht="16" hidden="1" x14ac:dyDescent="0.2">
      <c r="A1109" s="31"/>
      <c r="B1109" s="31"/>
      <c r="C1109" s="31"/>
      <c r="D1109" s="28">
        <f>+D1108*D1107</f>
        <v>0</v>
      </c>
      <c r="E1109" s="28">
        <f>+E1108*E1107</f>
        <v>0</v>
      </c>
      <c r="F1109" s="28">
        <f>+F1108*F1107</f>
        <v>0</v>
      </c>
      <c r="G1109" s="28">
        <f>+G1108*G1107</f>
        <v>0</v>
      </c>
      <c r="H1109" s="28">
        <f>+H1108*H1107</f>
        <v>0</v>
      </c>
      <c r="I1109" s="31"/>
      <c r="J1109" s="31"/>
    </row>
    <row r="1110" spans="1:10" ht="16" hidden="1" x14ac:dyDescent="0.2">
      <c r="A1110" s="31"/>
      <c r="B1110" s="31"/>
      <c r="C1110" s="31"/>
      <c r="D1110" s="29"/>
      <c r="E1110" s="29"/>
      <c r="F1110" s="29"/>
      <c r="G1110" s="29"/>
      <c r="H1110" s="29"/>
      <c r="I1110" s="31"/>
      <c r="J1110" s="31"/>
    </row>
    <row r="1111" spans="1:10" ht="16" hidden="1" x14ac:dyDescent="0.2">
      <c r="A1111" s="31"/>
      <c r="B1111" s="183" t="str">
        <f>+F233</f>
        <v xml:space="preserve"> </v>
      </c>
      <c r="C1111" s="33" t="s">
        <v>190</v>
      </c>
      <c r="D1111" s="40">
        <f>Instrucciones!E525</f>
        <v>0</v>
      </c>
      <c r="E1111" s="40">
        <f>+D1111*(1+$E$287)</f>
        <v>0</v>
      </c>
      <c r="F1111" s="40">
        <f>+E1111*(1+$F$287)</f>
        <v>0</v>
      </c>
      <c r="G1111" s="40">
        <f>+F1111*(1+$G$287)</f>
        <v>0</v>
      </c>
      <c r="H1111" s="40">
        <f>+G1111*(1+$H$287)</f>
        <v>0</v>
      </c>
      <c r="I1111" s="31"/>
      <c r="J1111" s="31"/>
    </row>
    <row r="1112" spans="1:10" ht="16" hidden="1" x14ac:dyDescent="0.2">
      <c r="A1112" s="31"/>
      <c r="B1112" s="31"/>
      <c r="C1112" s="34" t="s">
        <v>191</v>
      </c>
      <c r="D1112" s="184" t="b">
        <f>IF(D1111&gt;0,Instrucciones!G525)</f>
        <v>0</v>
      </c>
      <c r="E1112" s="40">
        <f>+D1112*(1+$E$289)</f>
        <v>0</v>
      </c>
      <c r="F1112" s="40">
        <f>+E1112*(1+$F$289)</f>
        <v>0</v>
      </c>
      <c r="G1112" s="40">
        <f>+F1112*(1+$G$289)</f>
        <v>0</v>
      </c>
      <c r="H1112" s="40">
        <f>+G1112*(1+$H$289)</f>
        <v>0</v>
      </c>
      <c r="I1112" s="31"/>
      <c r="J1112" s="31"/>
    </row>
    <row r="1113" spans="1:10" ht="16" hidden="1" x14ac:dyDescent="0.2">
      <c r="A1113" s="31"/>
      <c r="B1113" s="31"/>
      <c r="C1113" s="31"/>
      <c r="D1113" s="28">
        <f>+D1112*D1111</f>
        <v>0</v>
      </c>
      <c r="E1113" s="28">
        <f>+E1112*E1111</f>
        <v>0</v>
      </c>
      <c r="F1113" s="28">
        <f>+F1112*F1111</f>
        <v>0</v>
      </c>
      <c r="G1113" s="28">
        <f>+G1112*G1111</f>
        <v>0</v>
      </c>
      <c r="H1113" s="28">
        <f>+H1112*H1111</f>
        <v>0</v>
      </c>
      <c r="I1113" s="31"/>
      <c r="J1113" s="31"/>
    </row>
    <row r="1114" spans="1:10" ht="16" hidden="1" x14ac:dyDescent="0.2">
      <c r="A1114" s="31"/>
      <c r="B1114" s="31"/>
      <c r="C1114" s="31"/>
      <c r="D1114" s="29"/>
      <c r="E1114" s="29"/>
      <c r="F1114" s="29"/>
      <c r="G1114" s="29"/>
      <c r="H1114" s="29"/>
      <c r="I1114" s="31"/>
      <c r="J1114" s="31"/>
    </row>
    <row r="1115" spans="1:10" ht="16" hidden="1" x14ac:dyDescent="0.2">
      <c r="A1115" s="31"/>
      <c r="B1115" s="183" t="str">
        <f>+F234</f>
        <v xml:space="preserve"> </v>
      </c>
      <c r="C1115" s="33" t="s">
        <v>190</v>
      </c>
      <c r="D1115" s="40">
        <f>Instrucciones!E526</f>
        <v>0</v>
      </c>
      <c r="E1115" s="40">
        <f>+D1115*(1+$E$287)</f>
        <v>0</v>
      </c>
      <c r="F1115" s="40">
        <f>+E1115*(1+$F$287)</f>
        <v>0</v>
      </c>
      <c r="G1115" s="40">
        <f>+F1115*(1+$G$287)</f>
        <v>0</v>
      </c>
      <c r="H1115" s="40">
        <f>+G1115*(1+$H$287)</f>
        <v>0</v>
      </c>
      <c r="I1115" s="31"/>
      <c r="J1115" s="31"/>
    </row>
    <row r="1116" spans="1:10" ht="16" hidden="1" x14ac:dyDescent="0.2">
      <c r="A1116" s="31"/>
      <c r="B1116" s="31"/>
      <c r="C1116" s="34" t="s">
        <v>191</v>
      </c>
      <c r="D1116" s="184" t="b">
        <f>IF(D1115&gt;0,Instrucciones!G526)</f>
        <v>0</v>
      </c>
      <c r="E1116" s="40">
        <f>+D1116*(1+$E$289)</f>
        <v>0</v>
      </c>
      <c r="F1116" s="40">
        <f>+E1116*(1+$F$289)</f>
        <v>0</v>
      </c>
      <c r="G1116" s="40">
        <f>+F1116*(1+$G$289)</f>
        <v>0</v>
      </c>
      <c r="H1116" s="40">
        <f>+G1116*(1+$H$289)</f>
        <v>0</v>
      </c>
      <c r="I1116" s="31"/>
      <c r="J1116" s="31"/>
    </row>
    <row r="1117" spans="1:10" ht="16" hidden="1" x14ac:dyDescent="0.2">
      <c r="A1117" s="31"/>
      <c r="B1117" s="31"/>
      <c r="C1117" s="31"/>
      <c r="D1117" s="28">
        <f>+D1116*D1115</f>
        <v>0</v>
      </c>
      <c r="E1117" s="28">
        <f>+E1116*E1115</f>
        <v>0</v>
      </c>
      <c r="F1117" s="28">
        <f>+F1116*F1115</f>
        <v>0</v>
      </c>
      <c r="G1117" s="28">
        <f>+G1116*G1115</f>
        <v>0</v>
      </c>
      <c r="H1117" s="28">
        <f>+H1116*H1115</f>
        <v>0</v>
      </c>
      <c r="I1117" s="31"/>
      <c r="J1117" s="31"/>
    </row>
    <row r="1118" spans="1:10" ht="16" hidden="1" x14ac:dyDescent="0.2">
      <c r="A1118" s="31"/>
      <c r="B1118" s="31"/>
      <c r="C1118" s="31"/>
      <c r="D1118" s="29"/>
      <c r="E1118" s="29"/>
      <c r="F1118" s="29"/>
      <c r="G1118" s="29"/>
      <c r="H1118" s="29"/>
      <c r="I1118" s="31"/>
      <c r="J1118" s="31"/>
    </row>
    <row r="1119" spans="1:10" ht="16" hidden="1" x14ac:dyDescent="0.2">
      <c r="A1119" s="31"/>
      <c r="B1119" s="183" t="str">
        <f>+F235</f>
        <v xml:space="preserve"> </v>
      </c>
      <c r="C1119" s="33" t="s">
        <v>190</v>
      </c>
      <c r="D1119" s="40">
        <f>Instrucciones!E527</f>
        <v>0</v>
      </c>
      <c r="E1119" s="40">
        <f>+D1119*(1+$E$287)</f>
        <v>0</v>
      </c>
      <c r="F1119" s="40">
        <f>+E1119*(1+$F$287)</f>
        <v>0</v>
      </c>
      <c r="G1119" s="40">
        <f>+F1119*(1+$G$287)</f>
        <v>0</v>
      </c>
      <c r="H1119" s="40">
        <f>+G1119*(1+$H$287)</f>
        <v>0</v>
      </c>
      <c r="I1119" s="31"/>
      <c r="J1119" s="31"/>
    </row>
    <row r="1120" spans="1:10" ht="16" hidden="1" x14ac:dyDescent="0.2">
      <c r="A1120" s="31"/>
      <c r="B1120" s="31"/>
      <c r="C1120" s="34" t="s">
        <v>191</v>
      </c>
      <c r="D1120" s="184" t="b">
        <f>IF(D1119&gt;0,Instrucciones!G527)</f>
        <v>0</v>
      </c>
      <c r="E1120" s="40">
        <f>+D1120*(1+$E$289)</f>
        <v>0</v>
      </c>
      <c r="F1120" s="40">
        <f>+E1120*(1+$F$289)</f>
        <v>0</v>
      </c>
      <c r="G1120" s="40">
        <f>+F1120*(1+$G$289)</f>
        <v>0</v>
      </c>
      <c r="H1120" s="40">
        <f>+G1120*(1+$H$289)</f>
        <v>0</v>
      </c>
      <c r="I1120" s="31"/>
      <c r="J1120" s="31"/>
    </row>
    <row r="1121" spans="1:10" ht="16" hidden="1" x14ac:dyDescent="0.2">
      <c r="A1121" s="31"/>
      <c r="B1121" s="31"/>
      <c r="C1121" s="31"/>
      <c r="D1121" s="28">
        <f>+D1120*D1119</f>
        <v>0</v>
      </c>
      <c r="E1121" s="28">
        <f>+E1120*E1119</f>
        <v>0</v>
      </c>
      <c r="F1121" s="28">
        <f>+F1120*F1119</f>
        <v>0</v>
      </c>
      <c r="G1121" s="28">
        <f>+G1120*G1119</f>
        <v>0</v>
      </c>
      <c r="H1121" s="28">
        <f>+H1120*H1119</f>
        <v>0</v>
      </c>
      <c r="I1121" s="31"/>
      <c r="J1121" s="31"/>
    </row>
    <row r="1122" spans="1:10" ht="16" hidden="1" x14ac:dyDescent="0.2">
      <c r="A1122" s="31"/>
      <c r="B1122" s="31"/>
      <c r="C1122" s="31"/>
      <c r="D1122" s="29"/>
      <c r="E1122" s="29"/>
      <c r="F1122" s="29"/>
      <c r="G1122" s="29"/>
      <c r="H1122" s="29"/>
      <c r="I1122" s="31"/>
      <c r="J1122" s="31"/>
    </row>
    <row r="1123" spans="1:10" ht="16" hidden="1" x14ac:dyDescent="0.2">
      <c r="A1123" s="31"/>
      <c r="B1123" s="183" t="str">
        <f>+F236</f>
        <v xml:space="preserve"> </v>
      </c>
      <c r="C1123" s="33" t="s">
        <v>190</v>
      </c>
      <c r="D1123" s="40">
        <f>Instrucciones!E528</f>
        <v>0</v>
      </c>
      <c r="E1123" s="40">
        <f>+D1123*(1+$E$287)</f>
        <v>0</v>
      </c>
      <c r="F1123" s="40">
        <f>+E1123*(1+$F$287)</f>
        <v>0</v>
      </c>
      <c r="G1123" s="40">
        <f>+F1123*(1+$G$287)</f>
        <v>0</v>
      </c>
      <c r="H1123" s="40">
        <f>+G1123*(1+$H$287)</f>
        <v>0</v>
      </c>
      <c r="I1123" s="31"/>
      <c r="J1123" s="31"/>
    </row>
    <row r="1124" spans="1:10" ht="16" hidden="1" x14ac:dyDescent="0.2">
      <c r="A1124" s="31"/>
      <c r="B1124" s="31"/>
      <c r="C1124" s="34" t="s">
        <v>191</v>
      </c>
      <c r="D1124" s="40" t="b">
        <f>IF(D1123&gt;0,Instrucciones!G528)</f>
        <v>0</v>
      </c>
      <c r="E1124" s="40">
        <f>+D1124*(1+$E$289)</f>
        <v>0</v>
      </c>
      <c r="F1124" s="40">
        <f>+E1124*(1+$F$289)</f>
        <v>0</v>
      </c>
      <c r="G1124" s="40">
        <f>+F1124*(1+$G$289)</f>
        <v>0</v>
      </c>
      <c r="H1124" s="40">
        <f>+G1124*(1+$H$289)</f>
        <v>0</v>
      </c>
      <c r="I1124" s="31"/>
      <c r="J1124" s="31"/>
    </row>
    <row r="1125" spans="1:10" ht="16" hidden="1" x14ac:dyDescent="0.2">
      <c r="A1125" s="31"/>
      <c r="B1125" s="31"/>
      <c r="C1125" s="31"/>
      <c r="D1125" s="28">
        <f>+D1124*D1123</f>
        <v>0</v>
      </c>
      <c r="E1125" s="28">
        <f>+E1124*E1123</f>
        <v>0</v>
      </c>
      <c r="F1125" s="28">
        <f>+F1124*F1123</f>
        <v>0</v>
      </c>
      <c r="G1125" s="28">
        <f>+G1124*G1123</f>
        <v>0</v>
      </c>
      <c r="H1125" s="28">
        <f>+H1124*H1123</f>
        <v>0</v>
      </c>
      <c r="I1125" s="31"/>
      <c r="J1125" s="31"/>
    </row>
    <row r="1126" spans="1:10" ht="16" hidden="1" x14ac:dyDescent="0.2">
      <c r="A1126" s="31"/>
      <c r="B1126" s="31"/>
      <c r="C1126" s="31"/>
      <c r="D1126" s="29"/>
      <c r="E1126" s="29"/>
      <c r="F1126" s="29"/>
      <c r="G1126" s="29"/>
      <c r="H1126" s="29"/>
      <c r="I1126" s="31"/>
      <c r="J1126" s="31"/>
    </row>
    <row r="1127" spans="1:10" ht="16" hidden="1" x14ac:dyDescent="0.2">
      <c r="A1127" s="31"/>
      <c r="B1127" s="183" t="str">
        <f>+F237</f>
        <v xml:space="preserve"> </v>
      </c>
      <c r="C1127" s="33" t="s">
        <v>190</v>
      </c>
      <c r="D1127" s="40">
        <f>Instrucciones!E529</f>
        <v>0</v>
      </c>
      <c r="E1127" s="40">
        <f>+D1127*(1+$E$287)</f>
        <v>0</v>
      </c>
      <c r="F1127" s="40">
        <f>+E1127*(1+$F$287)</f>
        <v>0</v>
      </c>
      <c r="G1127" s="40">
        <f>+F1127*(1+$G$287)</f>
        <v>0</v>
      </c>
      <c r="H1127" s="40">
        <f>+G1127*(1+$H$287)</f>
        <v>0</v>
      </c>
      <c r="I1127" s="31"/>
      <c r="J1127" s="31"/>
    </row>
    <row r="1128" spans="1:10" ht="16" hidden="1" x14ac:dyDescent="0.2">
      <c r="A1128" s="31"/>
      <c r="B1128" s="31"/>
      <c r="C1128" s="34" t="s">
        <v>191</v>
      </c>
      <c r="D1128" s="40" t="b">
        <f>IF(D1127&gt;0,Instrucciones!G529)</f>
        <v>0</v>
      </c>
      <c r="E1128" s="40">
        <f>+D1128*(1+$E$289)</f>
        <v>0</v>
      </c>
      <c r="F1128" s="40">
        <f>+E1128*(1+$F$289)</f>
        <v>0</v>
      </c>
      <c r="G1128" s="40">
        <f>+F1128*(1+$G$289)</f>
        <v>0</v>
      </c>
      <c r="H1128" s="40">
        <f>+G1128*(1+$H$289)</f>
        <v>0</v>
      </c>
      <c r="I1128" s="31"/>
      <c r="J1128" s="31"/>
    </row>
    <row r="1129" spans="1:10" ht="16" hidden="1" x14ac:dyDescent="0.2">
      <c r="A1129" s="31"/>
      <c r="B1129" s="31"/>
      <c r="C1129" s="31"/>
      <c r="D1129" s="28">
        <f>+D1128*D1127</f>
        <v>0</v>
      </c>
      <c r="E1129" s="28">
        <f>+E1128*E1127</f>
        <v>0</v>
      </c>
      <c r="F1129" s="28">
        <f>+F1128*F1127</f>
        <v>0</v>
      </c>
      <c r="G1129" s="28">
        <f>+G1128*G1127</f>
        <v>0</v>
      </c>
      <c r="H1129" s="28">
        <f>+H1128*H1127</f>
        <v>0</v>
      </c>
      <c r="I1129" s="31"/>
      <c r="J1129" s="31"/>
    </row>
    <row r="1130" spans="1:10" ht="16" hidden="1" x14ac:dyDescent="0.2">
      <c r="A1130" s="31"/>
      <c r="B1130" s="31"/>
      <c r="C1130" s="31"/>
      <c r="D1130" s="29"/>
      <c r="E1130" s="29"/>
      <c r="F1130" s="29"/>
      <c r="G1130" s="29"/>
      <c r="H1130" s="29"/>
      <c r="I1130" s="31"/>
      <c r="J1130" s="31"/>
    </row>
    <row r="1131" spans="1:10" ht="16" hidden="1" x14ac:dyDescent="0.2">
      <c r="A1131" s="31"/>
      <c r="B1131" s="183" t="str">
        <f>+F238</f>
        <v xml:space="preserve"> </v>
      </c>
      <c r="C1131" s="33" t="s">
        <v>190</v>
      </c>
      <c r="D1131" s="40">
        <f>Instrucciones!E530</f>
        <v>0</v>
      </c>
      <c r="E1131" s="40">
        <f>+D1131*(1+$E$287)</f>
        <v>0</v>
      </c>
      <c r="F1131" s="40">
        <f>+E1131*(1+$F$287)</f>
        <v>0</v>
      </c>
      <c r="G1131" s="40">
        <f>+F1131*(1+$G$287)</f>
        <v>0</v>
      </c>
      <c r="H1131" s="40">
        <f>+G1131*(1+$H$287)</f>
        <v>0</v>
      </c>
      <c r="I1131" s="31"/>
      <c r="J1131" s="31"/>
    </row>
    <row r="1132" spans="1:10" ht="16" hidden="1" x14ac:dyDescent="0.2">
      <c r="A1132" s="31"/>
      <c r="B1132" s="31"/>
      <c r="C1132" s="34" t="s">
        <v>191</v>
      </c>
      <c r="D1132" s="40" t="b">
        <f>IF(D1131&gt;0,Instrucciones!G530)</f>
        <v>0</v>
      </c>
      <c r="E1132" s="40">
        <f>+D1132*(1+$E$289)</f>
        <v>0</v>
      </c>
      <c r="F1132" s="40">
        <f>+E1132*(1+$F$289)</f>
        <v>0</v>
      </c>
      <c r="G1132" s="40">
        <f>+F1132*(1+$G$289)</f>
        <v>0</v>
      </c>
      <c r="H1132" s="40">
        <f>+G1132*(1+$H$289)</f>
        <v>0</v>
      </c>
      <c r="I1132" s="31"/>
      <c r="J1132" s="31"/>
    </row>
    <row r="1133" spans="1:10" ht="16" hidden="1" x14ac:dyDescent="0.2">
      <c r="A1133" s="31"/>
      <c r="B1133" s="31"/>
      <c r="C1133" s="31"/>
      <c r="D1133" s="28">
        <f>+D1132*D1131</f>
        <v>0</v>
      </c>
      <c r="E1133" s="28">
        <f>+E1132*E1131</f>
        <v>0</v>
      </c>
      <c r="F1133" s="28">
        <f>+F1132*F1131</f>
        <v>0</v>
      </c>
      <c r="G1133" s="28">
        <f>+G1132*G1131</f>
        <v>0</v>
      </c>
      <c r="H1133" s="28">
        <f>+H1132*H1131</f>
        <v>0</v>
      </c>
      <c r="I1133" s="31"/>
      <c r="J1133" s="31"/>
    </row>
    <row r="1134" spans="1:10" ht="16" hidden="1" x14ac:dyDescent="0.2">
      <c r="A1134" s="31"/>
      <c r="B1134" s="31"/>
      <c r="C1134" s="31"/>
      <c r="D1134" s="29"/>
      <c r="E1134" s="29"/>
      <c r="F1134" s="29"/>
      <c r="G1134" s="29"/>
      <c r="H1134" s="29"/>
      <c r="I1134" s="31"/>
      <c r="J1134" s="31"/>
    </row>
    <row r="1135" spans="1:10" ht="16" hidden="1" x14ac:dyDescent="0.2">
      <c r="A1135" s="31"/>
      <c r="B1135" s="183" t="str">
        <f>+F239</f>
        <v xml:space="preserve"> </v>
      </c>
      <c r="C1135" s="33" t="s">
        <v>190</v>
      </c>
      <c r="D1135" s="40">
        <f>Instrucciones!E531</f>
        <v>0</v>
      </c>
      <c r="E1135" s="40">
        <f>+D1135*(1+$E$287)</f>
        <v>0</v>
      </c>
      <c r="F1135" s="40">
        <f>+E1135*(1+$F$287)</f>
        <v>0</v>
      </c>
      <c r="G1135" s="40">
        <f>+F1135*(1+$G$287)</f>
        <v>0</v>
      </c>
      <c r="H1135" s="40">
        <f>+G1135*(1+$H$287)</f>
        <v>0</v>
      </c>
      <c r="I1135" s="31"/>
      <c r="J1135" s="31"/>
    </row>
    <row r="1136" spans="1:10" ht="16" hidden="1" x14ac:dyDescent="0.2">
      <c r="A1136" s="31"/>
      <c r="B1136" s="31"/>
      <c r="C1136" s="34" t="s">
        <v>191</v>
      </c>
      <c r="D1136" s="40" t="b">
        <f>IF(D1135&gt;0,Instrucciones!G531)</f>
        <v>0</v>
      </c>
      <c r="E1136" s="40">
        <f>+D1136*(1+$E$289)</f>
        <v>0</v>
      </c>
      <c r="F1136" s="40">
        <f>+E1136*(1+$F$289)</f>
        <v>0</v>
      </c>
      <c r="G1136" s="40">
        <f>+F1136*(1+$G$289)</f>
        <v>0</v>
      </c>
      <c r="H1136" s="40">
        <f>+G1136*(1+$H$289)</f>
        <v>0</v>
      </c>
      <c r="I1136" s="31"/>
      <c r="J1136" s="31"/>
    </row>
    <row r="1137" spans="1:10" ht="16" hidden="1" x14ac:dyDescent="0.2">
      <c r="A1137" s="31"/>
      <c r="B1137" s="31"/>
      <c r="C1137" s="31"/>
      <c r="D1137" s="28">
        <f>+D1136*D1135</f>
        <v>0</v>
      </c>
      <c r="E1137" s="28">
        <f>+E1136*E1135</f>
        <v>0</v>
      </c>
      <c r="F1137" s="28">
        <f>+F1136*F1135</f>
        <v>0</v>
      </c>
      <c r="G1137" s="28">
        <f>+G1136*G1135</f>
        <v>0</v>
      </c>
      <c r="H1137" s="28">
        <f>+H1136*H1135</f>
        <v>0</v>
      </c>
      <c r="I1137" s="31"/>
      <c r="J1137" s="31"/>
    </row>
    <row r="1138" spans="1:10" ht="16" hidden="1" x14ac:dyDescent="0.2">
      <c r="A1138" s="31"/>
      <c r="B1138" s="31"/>
      <c r="C1138" s="31"/>
      <c r="D1138" s="29"/>
      <c r="E1138" s="29"/>
      <c r="F1138" s="29"/>
      <c r="G1138" s="29"/>
      <c r="H1138" s="29"/>
      <c r="I1138" s="31"/>
      <c r="J1138" s="31"/>
    </row>
    <row r="1139" spans="1:10" ht="16" hidden="1" x14ac:dyDescent="0.2">
      <c r="A1139" s="31"/>
      <c r="B1139" s="183" t="str">
        <f>+F240</f>
        <v xml:space="preserve"> </v>
      </c>
      <c r="C1139" s="33" t="s">
        <v>190</v>
      </c>
      <c r="D1139" s="40">
        <f>Instrucciones!E532</f>
        <v>0</v>
      </c>
      <c r="E1139" s="40">
        <f>+D1139*(1+$E$287)</f>
        <v>0</v>
      </c>
      <c r="F1139" s="40">
        <f>+E1139*(1+$F$287)</f>
        <v>0</v>
      </c>
      <c r="G1139" s="40">
        <f>+F1139*(1+$G$287)</f>
        <v>0</v>
      </c>
      <c r="H1139" s="40">
        <f>+G1139*(1+$H$287)</f>
        <v>0</v>
      </c>
      <c r="I1139" s="31"/>
      <c r="J1139" s="31"/>
    </row>
    <row r="1140" spans="1:10" ht="16" hidden="1" x14ac:dyDescent="0.2">
      <c r="A1140" s="31"/>
      <c r="B1140" s="31"/>
      <c r="C1140" s="34" t="s">
        <v>191</v>
      </c>
      <c r="D1140" s="40" t="b">
        <f>IF(D1139&gt;0,Instrucciones!G532)</f>
        <v>0</v>
      </c>
      <c r="E1140" s="40">
        <f>+D1140*(1+$E$289)</f>
        <v>0</v>
      </c>
      <c r="F1140" s="40">
        <f>+E1140*(1+$F$289)</f>
        <v>0</v>
      </c>
      <c r="G1140" s="40">
        <f>+F1140*(1+$G$289)</f>
        <v>0</v>
      </c>
      <c r="H1140" s="40">
        <f>+G1140*(1+$H$289)</f>
        <v>0</v>
      </c>
      <c r="I1140" s="31"/>
      <c r="J1140" s="31"/>
    </row>
    <row r="1141" spans="1:10" ht="16" hidden="1" x14ac:dyDescent="0.2">
      <c r="A1141" s="31"/>
      <c r="B1141" s="31"/>
      <c r="C1141" s="31"/>
      <c r="D1141" s="28">
        <f>+D1140*D1139</f>
        <v>0</v>
      </c>
      <c r="E1141" s="28">
        <f>+E1140*E1139</f>
        <v>0</v>
      </c>
      <c r="F1141" s="28">
        <f>+F1140*F1139</f>
        <v>0</v>
      </c>
      <c r="G1141" s="28">
        <f>+G1140*G1139</f>
        <v>0</v>
      </c>
      <c r="H1141" s="28">
        <f>+H1140*H1139</f>
        <v>0</v>
      </c>
      <c r="I1141" s="31"/>
      <c r="J1141" s="31"/>
    </row>
    <row r="1142" spans="1:10" ht="16" hidden="1" x14ac:dyDescent="0.2">
      <c r="A1142" s="31"/>
      <c r="B1142" s="31"/>
      <c r="C1142" s="31"/>
      <c r="D1142" s="29"/>
      <c r="E1142" s="29"/>
      <c r="F1142" s="29"/>
      <c r="G1142" s="29"/>
      <c r="H1142" s="29"/>
      <c r="I1142" s="31"/>
      <c r="J1142" s="31"/>
    </row>
    <row r="1143" spans="1:10" ht="16" hidden="1" x14ac:dyDescent="0.2">
      <c r="A1143" s="31"/>
      <c r="B1143" s="183" t="str">
        <f>+F241</f>
        <v xml:space="preserve"> </v>
      </c>
      <c r="C1143" s="33" t="s">
        <v>190</v>
      </c>
      <c r="D1143" s="40">
        <f>Instrucciones!E533</f>
        <v>0</v>
      </c>
      <c r="E1143" s="40">
        <f>+D1143*(1+$E$287)</f>
        <v>0</v>
      </c>
      <c r="F1143" s="40">
        <f>+E1143*(1+$F$287)</f>
        <v>0</v>
      </c>
      <c r="G1143" s="40">
        <f>+F1143*(1+$G$287)</f>
        <v>0</v>
      </c>
      <c r="H1143" s="40">
        <f>+G1143*(1+$H$287)</f>
        <v>0</v>
      </c>
      <c r="I1143" s="31"/>
      <c r="J1143" s="31"/>
    </row>
    <row r="1144" spans="1:10" ht="16" hidden="1" x14ac:dyDescent="0.2">
      <c r="A1144" s="31"/>
      <c r="B1144" s="31"/>
      <c r="C1144" s="34" t="s">
        <v>191</v>
      </c>
      <c r="D1144" s="40" t="b">
        <f>IF(D1143&gt;0,Instrucciones!G533)</f>
        <v>0</v>
      </c>
      <c r="E1144" s="40">
        <f>+D1144*(1+$E$289)</f>
        <v>0</v>
      </c>
      <c r="F1144" s="40">
        <f>+E1144*(1+$F$289)</f>
        <v>0</v>
      </c>
      <c r="G1144" s="40">
        <f>+F1144*(1+$G$289)</f>
        <v>0</v>
      </c>
      <c r="H1144" s="40">
        <f>+G1144*(1+$H$289)</f>
        <v>0</v>
      </c>
      <c r="I1144" s="31"/>
      <c r="J1144" s="31"/>
    </row>
    <row r="1145" spans="1:10" ht="16" hidden="1" x14ac:dyDescent="0.2">
      <c r="A1145" s="31"/>
      <c r="B1145" s="31"/>
      <c r="C1145" s="31"/>
      <c r="D1145" s="28">
        <f>+D1144*D1143</f>
        <v>0</v>
      </c>
      <c r="E1145" s="28">
        <f>+E1144*E1143</f>
        <v>0</v>
      </c>
      <c r="F1145" s="28">
        <f>+F1144*F1143</f>
        <v>0</v>
      </c>
      <c r="G1145" s="28">
        <f>+G1144*G1143</f>
        <v>0</v>
      </c>
      <c r="H1145" s="28">
        <f>+H1144*H1143</f>
        <v>0</v>
      </c>
      <c r="I1145" s="31"/>
      <c r="J1145" s="31"/>
    </row>
    <row r="1146" spans="1:10" ht="16" hidden="1" x14ac:dyDescent="0.2">
      <c r="A1146" s="31"/>
      <c r="B1146" s="31"/>
      <c r="C1146" s="31"/>
      <c r="D1146" s="29"/>
      <c r="E1146" s="29"/>
      <c r="F1146" s="29"/>
      <c r="G1146" s="29"/>
      <c r="H1146" s="29"/>
      <c r="I1146" s="31"/>
      <c r="J1146" s="31"/>
    </row>
    <row r="1147" spans="1:10" ht="16" hidden="1" x14ac:dyDescent="0.2">
      <c r="A1147" s="31"/>
      <c r="B1147" s="183" t="str">
        <f>+F242</f>
        <v xml:space="preserve"> </v>
      </c>
      <c r="C1147" s="33" t="s">
        <v>190</v>
      </c>
      <c r="D1147" s="40">
        <f>Instrucciones!E534</f>
        <v>0</v>
      </c>
      <c r="E1147" s="40">
        <f>+D1147*(1+$E$287)</f>
        <v>0</v>
      </c>
      <c r="F1147" s="40">
        <f>+E1147*(1+$F$287)</f>
        <v>0</v>
      </c>
      <c r="G1147" s="40">
        <f>+F1147*(1+$G$287)</f>
        <v>0</v>
      </c>
      <c r="H1147" s="40">
        <f>+G1147*(1+$H$287)</f>
        <v>0</v>
      </c>
      <c r="I1147" s="31"/>
      <c r="J1147" s="31"/>
    </row>
    <row r="1148" spans="1:10" ht="16" hidden="1" x14ac:dyDescent="0.2">
      <c r="A1148" s="31"/>
      <c r="B1148" s="31"/>
      <c r="C1148" s="34" t="s">
        <v>191</v>
      </c>
      <c r="D1148" s="40" t="b">
        <f>IF(D1147&gt;0,Instrucciones!G534)</f>
        <v>0</v>
      </c>
      <c r="E1148" s="40">
        <f>+D1148*(1+$E$289)</f>
        <v>0</v>
      </c>
      <c r="F1148" s="40">
        <f>+E1148*(1+$F$289)</f>
        <v>0</v>
      </c>
      <c r="G1148" s="40">
        <f>+F1148*(1+$G$289)</f>
        <v>0</v>
      </c>
      <c r="H1148" s="40">
        <f>+G1148*(1+$H$289)</f>
        <v>0</v>
      </c>
      <c r="I1148" s="31"/>
      <c r="J1148" s="31"/>
    </row>
    <row r="1149" spans="1:10" ht="16" hidden="1" x14ac:dyDescent="0.2">
      <c r="A1149" s="31"/>
      <c r="B1149" s="31"/>
      <c r="C1149" s="31"/>
      <c r="D1149" s="28">
        <f>+D1148*D1147</f>
        <v>0</v>
      </c>
      <c r="E1149" s="28">
        <f>+E1148*E1147</f>
        <v>0</v>
      </c>
      <c r="F1149" s="28">
        <f>+F1148*F1147</f>
        <v>0</v>
      </c>
      <c r="G1149" s="28">
        <f>+G1148*G1147</f>
        <v>0</v>
      </c>
      <c r="H1149" s="28">
        <f>+H1148*H1147</f>
        <v>0</v>
      </c>
      <c r="I1149" s="31"/>
      <c r="J1149" s="31"/>
    </row>
    <row r="1150" spans="1:10" ht="16" hidden="1" x14ac:dyDescent="0.2">
      <c r="A1150" s="31"/>
      <c r="B1150" s="31"/>
      <c r="C1150" s="31"/>
      <c r="D1150" s="29"/>
      <c r="E1150" s="29"/>
      <c r="F1150" s="29"/>
      <c r="G1150" s="29"/>
      <c r="H1150" s="29"/>
      <c r="I1150" s="31"/>
      <c r="J1150" s="31"/>
    </row>
    <row r="1151" spans="1:10" ht="16" hidden="1" x14ac:dyDescent="0.2">
      <c r="A1151" s="31"/>
      <c r="B1151" s="183" t="str">
        <f>+F243</f>
        <v xml:space="preserve"> </v>
      </c>
      <c r="C1151" s="33" t="s">
        <v>190</v>
      </c>
      <c r="D1151" s="40">
        <f>Instrucciones!E535</f>
        <v>0</v>
      </c>
      <c r="E1151" s="40">
        <f>+D1151*(1+$E$287)</f>
        <v>0</v>
      </c>
      <c r="F1151" s="40">
        <f>+E1151*(1+$F$287)</f>
        <v>0</v>
      </c>
      <c r="G1151" s="40">
        <f>+F1151*(1+$G$287)</f>
        <v>0</v>
      </c>
      <c r="H1151" s="40">
        <f>+G1151*(1+$H$287)</f>
        <v>0</v>
      </c>
      <c r="I1151" s="31"/>
      <c r="J1151" s="31"/>
    </row>
    <row r="1152" spans="1:10" ht="16" hidden="1" x14ac:dyDescent="0.2">
      <c r="A1152" s="31"/>
      <c r="B1152" s="31"/>
      <c r="C1152" s="34" t="s">
        <v>191</v>
      </c>
      <c r="D1152" s="40" t="b">
        <f>IF(D1151&gt;0,Instrucciones!G535)</f>
        <v>0</v>
      </c>
      <c r="E1152" s="40">
        <f>+D1152*(1+$E$289)</f>
        <v>0</v>
      </c>
      <c r="F1152" s="40">
        <f>+E1152*(1+$F$289)</f>
        <v>0</v>
      </c>
      <c r="G1152" s="40">
        <f>+F1152*(1+$G$289)</f>
        <v>0</v>
      </c>
      <c r="H1152" s="40">
        <f>+G1152*(1+$H$289)</f>
        <v>0</v>
      </c>
      <c r="I1152" s="31"/>
      <c r="J1152" s="31"/>
    </row>
    <row r="1153" spans="1:10" ht="16" hidden="1" x14ac:dyDescent="0.2">
      <c r="A1153" s="31"/>
      <c r="B1153" s="31"/>
      <c r="C1153" s="31"/>
      <c r="D1153" s="28">
        <f>+D1152*D1151</f>
        <v>0</v>
      </c>
      <c r="E1153" s="28">
        <f>+E1152*E1151</f>
        <v>0</v>
      </c>
      <c r="F1153" s="28">
        <f>+F1152*F1151</f>
        <v>0</v>
      </c>
      <c r="G1153" s="28">
        <f>+G1152*G1151</f>
        <v>0</v>
      </c>
      <c r="H1153" s="28">
        <f>+H1152*H1151</f>
        <v>0</v>
      </c>
      <c r="I1153" s="31"/>
      <c r="J1153" s="31"/>
    </row>
    <row r="1154" spans="1:10" ht="16" hidden="1" x14ac:dyDescent="0.2">
      <c r="A1154" s="31"/>
      <c r="B1154" s="31"/>
      <c r="C1154" s="31"/>
      <c r="D1154" s="29"/>
      <c r="E1154" s="29"/>
      <c r="F1154" s="29"/>
      <c r="G1154" s="29"/>
      <c r="H1154" s="29"/>
      <c r="I1154" s="31"/>
      <c r="J1154" s="31"/>
    </row>
    <row r="1155" spans="1:10" ht="16" hidden="1" x14ac:dyDescent="0.2">
      <c r="A1155" s="31"/>
      <c r="B1155" s="183" t="str">
        <f>+F244</f>
        <v xml:space="preserve"> </v>
      </c>
      <c r="C1155" s="33" t="s">
        <v>190</v>
      </c>
      <c r="D1155" s="40">
        <f>Instrucciones!E536</f>
        <v>0</v>
      </c>
      <c r="E1155" s="40">
        <f>+D1155*(1+$E$287)</f>
        <v>0</v>
      </c>
      <c r="F1155" s="40">
        <f>+E1155*(1+$F$287)</f>
        <v>0</v>
      </c>
      <c r="G1155" s="40">
        <f>+F1155*(1+$G$287)</f>
        <v>0</v>
      </c>
      <c r="H1155" s="40">
        <f>+G1155*(1+$H$287)</f>
        <v>0</v>
      </c>
      <c r="I1155" s="31"/>
      <c r="J1155" s="31"/>
    </row>
    <row r="1156" spans="1:10" ht="16" hidden="1" x14ac:dyDescent="0.2">
      <c r="A1156" s="31"/>
      <c r="B1156" s="31"/>
      <c r="C1156" s="34" t="s">
        <v>191</v>
      </c>
      <c r="D1156" s="40" t="b">
        <f>IF(D1155&gt;0,Instrucciones!G536)</f>
        <v>0</v>
      </c>
      <c r="E1156" s="40">
        <f>+D1156*(1+$E$289)</f>
        <v>0</v>
      </c>
      <c r="F1156" s="40">
        <f>+E1156*(1+$F$289)</f>
        <v>0</v>
      </c>
      <c r="G1156" s="40">
        <f>+F1156*(1+$G$289)</f>
        <v>0</v>
      </c>
      <c r="H1156" s="40">
        <f>+G1156*(1+$H$289)</f>
        <v>0</v>
      </c>
      <c r="I1156" s="31"/>
      <c r="J1156" s="31"/>
    </row>
    <row r="1157" spans="1:10" ht="16" hidden="1" x14ac:dyDescent="0.2">
      <c r="A1157" s="31"/>
      <c r="B1157" s="31"/>
      <c r="C1157" s="31"/>
      <c r="D1157" s="28">
        <f>+D1156*D1155</f>
        <v>0</v>
      </c>
      <c r="E1157" s="28">
        <f>+E1156*E1155</f>
        <v>0</v>
      </c>
      <c r="F1157" s="28">
        <f>+F1156*F1155</f>
        <v>0</v>
      </c>
      <c r="G1157" s="28">
        <f>+G1156*G1155</f>
        <v>0</v>
      </c>
      <c r="H1157" s="28">
        <f>+H1156*H1155</f>
        <v>0</v>
      </c>
      <c r="I1157" s="31"/>
      <c r="J1157" s="31"/>
    </row>
    <row r="1158" spans="1:10" ht="16" hidden="1" x14ac:dyDescent="0.2">
      <c r="A1158" s="31"/>
      <c r="B1158" s="31"/>
      <c r="C1158" s="31"/>
      <c r="D1158" s="29"/>
      <c r="E1158" s="29"/>
      <c r="F1158" s="29"/>
      <c r="G1158" s="29"/>
      <c r="H1158" s="29"/>
      <c r="I1158" s="31"/>
      <c r="J1158" s="31"/>
    </row>
    <row r="1159" spans="1:10" ht="16" hidden="1" x14ac:dyDescent="0.2">
      <c r="A1159" s="31"/>
      <c r="B1159" s="183" t="str">
        <f>+F245</f>
        <v xml:space="preserve"> </v>
      </c>
      <c r="C1159" s="33" t="s">
        <v>190</v>
      </c>
      <c r="D1159" s="40">
        <f>Instrucciones!E537</f>
        <v>0</v>
      </c>
      <c r="E1159" s="40">
        <f>+D1159*(1+$E$287)</f>
        <v>0</v>
      </c>
      <c r="F1159" s="40">
        <f>+E1159*(1+$F$287)</f>
        <v>0</v>
      </c>
      <c r="G1159" s="40">
        <f>+F1159*(1+$G$287)</f>
        <v>0</v>
      </c>
      <c r="H1159" s="40">
        <f>+G1159*(1+$H$287)</f>
        <v>0</v>
      </c>
      <c r="I1159" s="31"/>
      <c r="J1159" s="31"/>
    </row>
    <row r="1160" spans="1:10" ht="16" hidden="1" x14ac:dyDescent="0.2">
      <c r="A1160" s="31"/>
      <c r="B1160" s="31"/>
      <c r="C1160" s="34" t="s">
        <v>191</v>
      </c>
      <c r="D1160" s="40" t="b">
        <f>IF(D1159&gt;0,Instrucciones!G537)</f>
        <v>0</v>
      </c>
      <c r="E1160" s="40">
        <f>+D1160*(1+$E$289)</f>
        <v>0</v>
      </c>
      <c r="F1160" s="40">
        <f>+E1160*(1+$F$289)</f>
        <v>0</v>
      </c>
      <c r="G1160" s="40">
        <f>+F1160*(1+$G$289)</f>
        <v>0</v>
      </c>
      <c r="H1160" s="40">
        <f>+G1160*(1+$H$289)</f>
        <v>0</v>
      </c>
      <c r="I1160" s="31"/>
      <c r="J1160" s="31"/>
    </row>
    <row r="1161" spans="1:10" ht="16" hidden="1" x14ac:dyDescent="0.2">
      <c r="A1161" s="31"/>
      <c r="B1161" s="31"/>
      <c r="C1161" s="31"/>
      <c r="D1161" s="28">
        <f>+D1160*D1159</f>
        <v>0</v>
      </c>
      <c r="E1161" s="28">
        <f>+E1160*E1159</f>
        <v>0</v>
      </c>
      <c r="F1161" s="28">
        <f>+F1160*F1159</f>
        <v>0</v>
      </c>
      <c r="G1161" s="28">
        <f>+G1160*G1159</f>
        <v>0</v>
      </c>
      <c r="H1161" s="28">
        <f>+H1160*H1159</f>
        <v>0</v>
      </c>
      <c r="I1161" s="31"/>
      <c r="J1161" s="31"/>
    </row>
    <row r="1162" spans="1:10" ht="16" hidden="1" x14ac:dyDescent="0.2">
      <c r="A1162" s="31"/>
      <c r="B1162" s="31"/>
      <c r="C1162" s="31"/>
      <c r="D1162" s="29"/>
      <c r="E1162" s="29"/>
      <c r="F1162" s="29"/>
      <c r="G1162" s="29"/>
      <c r="H1162" s="29"/>
      <c r="I1162" s="31"/>
      <c r="J1162" s="31"/>
    </row>
    <row r="1163" spans="1:10" ht="16" hidden="1" x14ac:dyDescent="0.2">
      <c r="A1163" s="31"/>
      <c r="B1163" s="183" t="str">
        <f>+F246</f>
        <v xml:space="preserve"> </v>
      </c>
      <c r="C1163" s="33" t="s">
        <v>190</v>
      </c>
      <c r="D1163" s="40">
        <f>Instrucciones!E538</f>
        <v>0</v>
      </c>
      <c r="E1163" s="40">
        <f>+D1163*(1+$E$287)</f>
        <v>0</v>
      </c>
      <c r="F1163" s="40">
        <f>+E1163*(1+$F$287)</f>
        <v>0</v>
      </c>
      <c r="G1163" s="40">
        <f>+F1163*(1+$G$287)</f>
        <v>0</v>
      </c>
      <c r="H1163" s="40">
        <f>+G1163*(1+$H$287)</f>
        <v>0</v>
      </c>
      <c r="I1163" s="31"/>
      <c r="J1163" s="31"/>
    </row>
    <row r="1164" spans="1:10" ht="16" hidden="1" x14ac:dyDescent="0.2">
      <c r="A1164" s="31"/>
      <c r="B1164" s="31"/>
      <c r="C1164" s="34" t="s">
        <v>191</v>
      </c>
      <c r="D1164" s="40" t="b">
        <f>IF(D1163&gt;0,Instrucciones!G538)</f>
        <v>0</v>
      </c>
      <c r="E1164" s="40">
        <f>+D1164*(1+$E$289)</f>
        <v>0</v>
      </c>
      <c r="F1164" s="40">
        <f>+E1164*(1+$F$289)</f>
        <v>0</v>
      </c>
      <c r="G1164" s="40">
        <f>+F1164*(1+$G$289)</f>
        <v>0</v>
      </c>
      <c r="H1164" s="40">
        <f>+G1164*(1+$H$289)</f>
        <v>0</v>
      </c>
      <c r="I1164" s="31"/>
      <c r="J1164" s="31"/>
    </row>
    <row r="1165" spans="1:10" ht="16" hidden="1" x14ac:dyDescent="0.2">
      <c r="A1165" s="31"/>
      <c r="B1165" s="31"/>
      <c r="C1165" s="31"/>
      <c r="D1165" s="28">
        <f>+D1164*D1163</f>
        <v>0</v>
      </c>
      <c r="E1165" s="28">
        <f>+E1164*E1163</f>
        <v>0</v>
      </c>
      <c r="F1165" s="28">
        <f>+F1164*F1163</f>
        <v>0</v>
      </c>
      <c r="G1165" s="28">
        <f>+G1164*G1163</f>
        <v>0</v>
      </c>
      <c r="H1165" s="28">
        <f>+H1164*H1163</f>
        <v>0</v>
      </c>
      <c r="I1165" s="31"/>
      <c r="J1165" s="31"/>
    </row>
    <row r="1166" spans="1:10" ht="16" hidden="1" x14ac:dyDescent="0.2">
      <c r="A1166" s="31"/>
      <c r="B1166" s="31"/>
      <c r="C1166" s="31"/>
      <c r="D1166" s="29"/>
      <c r="E1166" s="29"/>
      <c r="F1166" s="29"/>
      <c r="G1166" s="29"/>
      <c r="H1166" s="29"/>
      <c r="I1166" s="31"/>
      <c r="J1166" s="31"/>
    </row>
    <row r="1167" spans="1:10" ht="16" hidden="1" x14ac:dyDescent="0.2">
      <c r="A1167" s="31"/>
      <c r="B1167" s="183" t="str">
        <f>+F247</f>
        <v xml:space="preserve"> </v>
      </c>
      <c r="C1167" s="33" t="s">
        <v>190</v>
      </c>
      <c r="D1167" s="40">
        <f>Instrucciones!E539</f>
        <v>0</v>
      </c>
      <c r="E1167" s="40">
        <f>+D1167*(1+$E$287)</f>
        <v>0</v>
      </c>
      <c r="F1167" s="40">
        <f>+E1167*(1+$F$287)</f>
        <v>0</v>
      </c>
      <c r="G1167" s="40">
        <f>+F1167*(1+$G$287)</f>
        <v>0</v>
      </c>
      <c r="H1167" s="40">
        <f>+G1167*(1+$H$287)</f>
        <v>0</v>
      </c>
      <c r="I1167" s="31"/>
      <c r="J1167" s="31"/>
    </row>
    <row r="1168" spans="1:10" ht="16" hidden="1" x14ac:dyDescent="0.2">
      <c r="A1168" s="31"/>
      <c r="B1168" s="31"/>
      <c r="C1168" s="34" t="s">
        <v>191</v>
      </c>
      <c r="D1168" s="40" t="b">
        <f>IF(D1167&gt;0,Instrucciones!G539)</f>
        <v>0</v>
      </c>
      <c r="E1168" s="40">
        <f>+D1168*(1+$E$289)</f>
        <v>0</v>
      </c>
      <c r="F1168" s="40">
        <f>+E1168*(1+$F$289)</f>
        <v>0</v>
      </c>
      <c r="G1168" s="40">
        <f>+F1168*(1+$G$289)</f>
        <v>0</v>
      </c>
      <c r="H1168" s="40">
        <f>+G1168*(1+$H$289)</f>
        <v>0</v>
      </c>
      <c r="I1168" s="31"/>
      <c r="J1168" s="31"/>
    </row>
    <row r="1169" spans="1:10" ht="16" hidden="1" x14ac:dyDescent="0.2">
      <c r="A1169" s="31"/>
      <c r="B1169" s="31"/>
      <c r="C1169" s="31"/>
      <c r="D1169" s="28">
        <f>+D1168*D1167</f>
        <v>0</v>
      </c>
      <c r="E1169" s="28">
        <f>+E1168*E1167</f>
        <v>0</v>
      </c>
      <c r="F1169" s="28">
        <f>+F1168*F1167</f>
        <v>0</v>
      </c>
      <c r="G1169" s="28">
        <f>+G1168*G1167</f>
        <v>0</v>
      </c>
      <c r="H1169" s="28">
        <f>+H1168*H1167</f>
        <v>0</v>
      </c>
      <c r="I1169" s="31"/>
      <c r="J1169" s="31"/>
    </row>
    <row r="1170" spans="1:10" ht="16" hidden="1" x14ac:dyDescent="0.2">
      <c r="A1170" s="31"/>
      <c r="B1170" s="31"/>
      <c r="C1170" s="31"/>
      <c r="D1170" s="29"/>
      <c r="E1170" s="29"/>
      <c r="F1170" s="29"/>
      <c r="G1170" s="29"/>
      <c r="H1170" s="29"/>
      <c r="I1170" s="31"/>
      <c r="J1170" s="31"/>
    </row>
    <row r="1171" spans="1:10" ht="16" hidden="1" x14ac:dyDescent="0.2">
      <c r="A1171" s="31"/>
      <c r="B1171" s="183" t="str">
        <f>+F248</f>
        <v xml:space="preserve"> </v>
      </c>
      <c r="C1171" s="33" t="s">
        <v>190</v>
      </c>
      <c r="D1171" s="40">
        <f>Instrucciones!E540</f>
        <v>0</v>
      </c>
      <c r="E1171" s="40">
        <f>+D1171*(1+$E$287)</f>
        <v>0</v>
      </c>
      <c r="F1171" s="40">
        <f>+E1171*(1+$F$287)</f>
        <v>0</v>
      </c>
      <c r="G1171" s="40">
        <f>+F1171*(1+$G$287)</f>
        <v>0</v>
      </c>
      <c r="H1171" s="40">
        <f>+G1171*(1+$H$287)</f>
        <v>0</v>
      </c>
      <c r="I1171" s="31"/>
      <c r="J1171" s="31"/>
    </row>
    <row r="1172" spans="1:10" ht="16" hidden="1" x14ac:dyDescent="0.2">
      <c r="A1172" s="31"/>
      <c r="B1172" s="31"/>
      <c r="C1172" s="34" t="s">
        <v>191</v>
      </c>
      <c r="D1172" s="40" t="b">
        <f>IF(D1171&gt;0,Instrucciones!G540)</f>
        <v>0</v>
      </c>
      <c r="E1172" s="40">
        <f>+D1172*(1+$E$289)</f>
        <v>0</v>
      </c>
      <c r="F1172" s="40">
        <f>+E1172*(1+$F$289)</f>
        <v>0</v>
      </c>
      <c r="G1172" s="40">
        <f>+F1172*(1+$G$289)</f>
        <v>0</v>
      </c>
      <c r="H1172" s="40">
        <f>+G1172*(1+$H$289)</f>
        <v>0</v>
      </c>
      <c r="I1172" s="31"/>
      <c r="J1172" s="31"/>
    </row>
    <row r="1173" spans="1:10" ht="16" hidden="1" x14ac:dyDescent="0.2">
      <c r="A1173" s="31"/>
      <c r="B1173" s="31"/>
      <c r="C1173" s="31"/>
      <c r="D1173" s="28">
        <f>+D1172*D1171</f>
        <v>0</v>
      </c>
      <c r="E1173" s="28">
        <f>+E1172*E1171</f>
        <v>0</v>
      </c>
      <c r="F1173" s="28">
        <f>+F1172*F1171</f>
        <v>0</v>
      </c>
      <c r="G1173" s="28">
        <f>+G1172*G1171</f>
        <v>0</v>
      </c>
      <c r="H1173" s="28">
        <f>+H1172*H1171</f>
        <v>0</v>
      </c>
      <c r="I1173" s="31"/>
      <c r="J1173" s="31"/>
    </row>
    <row r="1174" spans="1:10" ht="16" hidden="1" x14ac:dyDescent="0.2">
      <c r="A1174" s="31"/>
      <c r="B1174" s="31"/>
      <c r="C1174" s="31"/>
      <c r="D1174" s="29"/>
      <c r="E1174" s="29"/>
      <c r="F1174" s="29"/>
      <c r="G1174" s="29"/>
      <c r="H1174" s="29"/>
      <c r="I1174" s="31"/>
      <c r="J1174" s="31"/>
    </row>
    <row r="1175" spans="1:10" ht="16" hidden="1" x14ac:dyDescent="0.2">
      <c r="A1175" s="31"/>
      <c r="B1175" s="183" t="str">
        <f>+F249</f>
        <v xml:space="preserve"> </v>
      </c>
      <c r="C1175" s="33" t="s">
        <v>190</v>
      </c>
      <c r="D1175" s="40">
        <f>Instrucciones!E541</f>
        <v>0</v>
      </c>
      <c r="E1175" s="40">
        <f>+D1175*(1+$E$287)</f>
        <v>0</v>
      </c>
      <c r="F1175" s="40">
        <f>+E1175*(1+$F$287)</f>
        <v>0</v>
      </c>
      <c r="G1175" s="40">
        <f>+F1175*(1+$G$287)</f>
        <v>0</v>
      </c>
      <c r="H1175" s="40">
        <f>+G1175*(1+$H$287)</f>
        <v>0</v>
      </c>
      <c r="I1175" s="31"/>
      <c r="J1175" s="31"/>
    </row>
    <row r="1176" spans="1:10" ht="16" hidden="1" x14ac:dyDescent="0.2">
      <c r="A1176" s="31"/>
      <c r="B1176" s="31"/>
      <c r="C1176" s="34" t="s">
        <v>191</v>
      </c>
      <c r="D1176" s="40" t="b">
        <f>IF(D1175&gt;0,Instrucciones!G541)</f>
        <v>0</v>
      </c>
      <c r="E1176" s="40">
        <f>+D1176*(1+$E$289)</f>
        <v>0</v>
      </c>
      <c r="F1176" s="40">
        <f>+E1176*(1+$F$289)</f>
        <v>0</v>
      </c>
      <c r="G1176" s="40">
        <f>+F1176*(1+$G$289)</f>
        <v>0</v>
      </c>
      <c r="H1176" s="40">
        <f>+G1176*(1+$H$289)</f>
        <v>0</v>
      </c>
      <c r="I1176" s="31"/>
      <c r="J1176" s="31"/>
    </row>
    <row r="1177" spans="1:10" ht="16" hidden="1" x14ac:dyDescent="0.2">
      <c r="A1177" s="31"/>
      <c r="B1177" s="31"/>
      <c r="C1177" s="31"/>
      <c r="D1177" s="28">
        <f>+D1176*D1175</f>
        <v>0</v>
      </c>
      <c r="E1177" s="28">
        <f>+E1176*E1175</f>
        <v>0</v>
      </c>
      <c r="F1177" s="28">
        <f>+F1176*F1175</f>
        <v>0</v>
      </c>
      <c r="G1177" s="28">
        <f>+G1176*G1175</f>
        <v>0</v>
      </c>
      <c r="H1177" s="28">
        <f>+H1176*H1175</f>
        <v>0</v>
      </c>
      <c r="I1177" s="31"/>
      <c r="J1177" s="31"/>
    </row>
    <row r="1178" spans="1:10" ht="16" hidden="1" x14ac:dyDescent="0.2">
      <c r="A1178" s="31"/>
      <c r="B1178" s="31"/>
      <c r="C1178" s="31"/>
      <c r="D1178" s="29"/>
      <c r="E1178" s="29"/>
      <c r="F1178" s="29"/>
      <c r="G1178" s="29"/>
      <c r="H1178" s="29"/>
      <c r="I1178" s="31"/>
      <c r="J1178" s="31"/>
    </row>
    <row r="1179" spans="1:10" ht="16" hidden="1" x14ac:dyDescent="0.2">
      <c r="A1179" s="31"/>
      <c r="B1179" s="183" t="str">
        <f>+F250</f>
        <v xml:space="preserve"> </v>
      </c>
      <c r="C1179" s="33" t="s">
        <v>190</v>
      </c>
      <c r="D1179" s="40">
        <f>Instrucciones!E542</f>
        <v>0</v>
      </c>
      <c r="E1179" s="40">
        <f>+D1179*(1+$E$287)</f>
        <v>0</v>
      </c>
      <c r="F1179" s="40">
        <f>+E1179*(1+$F$287)</f>
        <v>0</v>
      </c>
      <c r="G1179" s="40">
        <f>+F1179*(1+$G$287)</f>
        <v>0</v>
      </c>
      <c r="H1179" s="40">
        <f>+G1179*(1+$H$287)</f>
        <v>0</v>
      </c>
      <c r="I1179" s="31"/>
      <c r="J1179" s="31"/>
    </row>
    <row r="1180" spans="1:10" ht="16" hidden="1" x14ac:dyDescent="0.2">
      <c r="A1180" s="31"/>
      <c r="B1180" s="31"/>
      <c r="C1180" s="34" t="s">
        <v>191</v>
      </c>
      <c r="D1180" s="40" t="b">
        <f>IF(D1179&gt;0,Instrucciones!G542)</f>
        <v>0</v>
      </c>
      <c r="E1180" s="40">
        <f>+D1180*(1+$E$289)</f>
        <v>0</v>
      </c>
      <c r="F1180" s="40">
        <f>+E1180*(1+$F$289)</f>
        <v>0</v>
      </c>
      <c r="G1180" s="40">
        <f>+F1180*(1+$G$289)</f>
        <v>0</v>
      </c>
      <c r="H1180" s="40">
        <f>+G1180*(1+$H$289)</f>
        <v>0</v>
      </c>
      <c r="I1180" s="31"/>
      <c r="J1180" s="31"/>
    </row>
    <row r="1181" spans="1:10" ht="16" hidden="1" x14ac:dyDescent="0.2">
      <c r="A1181" s="31"/>
      <c r="B1181" s="31"/>
      <c r="C1181" s="31"/>
      <c r="D1181" s="28">
        <f>+D1180*D1179</f>
        <v>0</v>
      </c>
      <c r="E1181" s="28">
        <f>+E1180*E1179</f>
        <v>0</v>
      </c>
      <c r="F1181" s="28">
        <f>+F1180*F1179</f>
        <v>0</v>
      </c>
      <c r="G1181" s="28">
        <f>+G1180*G1179</f>
        <v>0</v>
      </c>
      <c r="H1181" s="28">
        <f>+H1180*H1179</f>
        <v>0</v>
      </c>
      <c r="I1181" s="31"/>
      <c r="J1181" s="31"/>
    </row>
    <row r="1182" spans="1:10" ht="16" hidden="1" x14ac:dyDescent="0.2">
      <c r="A1182" s="31"/>
      <c r="B1182" s="31"/>
      <c r="C1182" s="31"/>
      <c r="D1182" s="29"/>
      <c r="E1182" s="29"/>
      <c r="F1182" s="29"/>
      <c r="G1182" s="29"/>
      <c r="H1182" s="29"/>
      <c r="I1182" s="31"/>
      <c r="J1182" s="31"/>
    </row>
    <row r="1183" spans="1:10" ht="16" hidden="1" x14ac:dyDescent="0.2">
      <c r="A1183" s="31"/>
      <c r="B1183" s="183" t="str">
        <f>+F251</f>
        <v xml:space="preserve"> </v>
      </c>
      <c r="C1183" s="33" t="s">
        <v>190</v>
      </c>
      <c r="D1183" s="40">
        <f>Instrucciones!E543</f>
        <v>0</v>
      </c>
      <c r="E1183" s="40">
        <f>+D1183*(1+$E$287)</f>
        <v>0</v>
      </c>
      <c r="F1183" s="40">
        <f>+E1183*(1+$F$287)</f>
        <v>0</v>
      </c>
      <c r="G1183" s="40">
        <f>+F1183*(1+$G$287)</f>
        <v>0</v>
      </c>
      <c r="H1183" s="40">
        <f>+G1183*(1+$H$287)</f>
        <v>0</v>
      </c>
      <c r="I1183" s="31"/>
      <c r="J1183" s="31"/>
    </row>
    <row r="1184" spans="1:10" ht="16" hidden="1" x14ac:dyDescent="0.2">
      <c r="A1184" s="31"/>
      <c r="B1184" s="31"/>
      <c r="C1184" s="34" t="s">
        <v>191</v>
      </c>
      <c r="D1184" s="40" t="b">
        <f>IF(D1183&gt;0,Instrucciones!G543)</f>
        <v>0</v>
      </c>
      <c r="E1184" s="40">
        <f>+D1184*(1+$E$289)</f>
        <v>0</v>
      </c>
      <c r="F1184" s="40">
        <f>+E1184*(1+$F$289)</f>
        <v>0</v>
      </c>
      <c r="G1184" s="40">
        <f>+F1184*(1+$G$289)</f>
        <v>0</v>
      </c>
      <c r="H1184" s="40">
        <f>+G1184*(1+$H$289)</f>
        <v>0</v>
      </c>
      <c r="I1184" s="31"/>
      <c r="J1184" s="31"/>
    </row>
    <row r="1185" spans="1:10" ht="16" hidden="1" x14ac:dyDescent="0.2">
      <c r="A1185" s="31"/>
      <c r="B1185" s="31"/>
      <c r="C1185" s="31"/>
      <c r="D1185" s="28">
        <f>+D1184*D1183</f>
        <v>0</v>
      </c>
      <c r="E1185" s="28">
        <f>+E1184*E1183</f>
        <v>0</v>
      </c>
      <c r="F1185" s="28">
        <f>+F1184*F1183</f>
        <v>0</v>
      </c>
      <c r="G1185" s="28">
        <f>+G1184*G1183</f>
        <v>0</v>
      </c>
      <c r="H1185" s="28">
        <f>+H1184*H1183</f>
        <v>0</v>
      </c>
      <c r="I1185" s="31"/>
      <c r="J1185" s="31"/>
    </row>
    <row r="1186" spans="1:10" ht="16" hidden="1" x14ac:dyDescent="0.2">
      <c r="A1186" s="31"/>
      <c r="B1186" s="31"/>
      <c r="C1186" s="31"/>
      <c r="D1186" s="29"/>
      <c r="E1186" s="29"/>
      <c r="F1186" s="29"/>
      <c r="G1186" s="29"/>
      <c r="H1186" s="29"/>
      <c r="I1186" s="31"/>
      <c r="J1186" s="31"/>
    </row>
    <row r="1187" spans="1:10" ht="16" hidden="1" x14ac:dyDescent="0.2">
      <c r="A1187" s="31"/>
      <c r="B1187" s="183" t="str">
        <f>+F252</f>
        <v xml:space="preserve"> </v>
      </c>
      <c r="C1187" s="33" t="s">
        <v>190</v>
      </c>
      <c r="D1187" s="40">
        <f>Instrucciones!E544</f>
        <v>0</v>
      </c>
      <c r="E1187" s="40">
        <f>+D1187*(1+$E$287)</f>
        <v>0</v>
      </c>
      <c r="F1187" s="40">
        <f>+E1187*(1+$F$287)</f>
        <v>0</v>
      </c>
      <c r="G1187" s="40">
        <f>+F1187*(1+$G$287)</f>
        <v>0</v>
      </c>
      <c r="H1187" s="40">
        <f>+G1187*(1+$H$287)</f>
        <v>0</v>
      </c>
      <c r="I1187" s="31"/>
      <c r="J1187" s="31"/>
    </row>
    <row r="1188" spans="1:10" ht="16" hidden="1" x14ac:dyDescent="0.2">
      <c r="A1188" s="31"/>
      <c r="B1188" s="31"/>
      <c r="C1188" s="34" t="s">
        <v>191</v>
      </c>
      <c r="D1188" s="40" t="b">
        <f>IF(D1187&gt;0,Instrucciones!G544)</f>
        <v>0</v>
      </c>
      <c r="E1188" s="40">
        <f>+D1188*(1+$E$289)</f>
        <v>0</v>
      </c>
      <c r="F1188" s="40">
        <f>+E1188*(1+$F$289)</f>
        <v>0</v>
      </c>
      <c r="G1188" s="40">
        <f>+F1188*(1+$G$289)</f>
        <v>0</v>
      </c>
      <c r="H1188" s="40">
        <f>+G1188*(1+$H$289)</f>
        <v>0</v>
      </c>
      <c r="I1188" s="31"/>
      <c r="J1188" s="31"/>
    </row>
    <row r="1189" spans="1:10" ht="16" hidden="1" x14ac:dyDescent="0.2">
      <c r="A1189" s="31"/>
      <c r="B1189" s="31"/>
      <c r="C1189" s="31"/>
      <c r="D1189" s="28">
        <f>+D1188*D1187</f>
        <v>0</v>
      </c>
      <c r="E1189" s="28">
        <f>+E1188*E1187</f>
        <v>0</v>
      </c>
      <c r="F1189" s="28">
        <f>+F1188*F1187</f>
        <v>0</v>
      </c>
      <c r="G1189" s="28">
        <f>+G1188*G1187</f>
        <v>0</v>
      </c>
      <c r="H1189" s="28">
        <f>+H1188*H1187</f>
        <v>0</v>
      </c>
      <c r="I1189" s="31"/>
      <c r="J1189" s="31"/>
    </row>
    <row r="1190" spans="1:10" ht="16" hidden="1" x14ac:dyDescent="0.2">
      <c r="A1190" s="31"/>
      <c r="B1190" s="31"/>
      <c r="C1190" s="31"/>
      <c r="D1190" s="29"/>
      <c r="E1190" s="29"/>
      <c r="F1190" s="29"/>
      <c r="G1190" s="29"/>
      <c r="H1190" s="29"/>
      <c r="I1190" s="31"/>
      <c r="J1190" s="31"/>
    </row>
    <row r="1191" spans="1:10" ht="16" hidden="1" x14ac:dyDescent="0.2">
      <c r="A1191" s="31"/>
      <c r="B1191" s="183" t="str">
        <f>+F253</f>
        <v xml:space="preserve"> </v>
      </c>
      <c r="C1191" s="33" t="s">
        <v>190</v>
      </c>
      <c r="D1191" s="40">
        <f>Instrucciones!E545</f>
        <v>0</v>
      </c>
      <c r="E1191" s="40">
        <f>+D1191*(1+$E$287)</f>
        <v>0</v>
      </c>
      <c r="F1191" s="40">
        <f>+E1191*(1+$F$287)</f>
        <v>0</v>
      </c>
      <c r="G1191" s="40">
        <f>+F1191*(1+$G$287)</f>
        <v>0</v>
      </c>
      <c r="H1191" s="40">
        <f>+G1191*(1+$H$287)</f>
        <v>0</v>
      </c>
      <c r="I1191" s="31"/>
      <c r="J1191" s="31"/>
    </row>
    <row r="1192" spans="1:10" ht="16" hidden="1" x14ac:dyDescent="0.2">
      <c r="A1192" s="31"/>
      <c r="B1192" s="31"/>
      <c r="C1192" s="34" t="s">
        <v>191</v>
      </c>
      <c r="D1192" s="40" t="b">
        <f>IF(D1191&gt;0,Instrucciones!G545)</f>
        <v>0</v>
      </c>
      <c r="E1192" s="40">
        <f>+D1192*(1+$E$289)</f>
        <v>0</v>
      </c>
      <c r="F1192" s="40">
        <f>+E1192*(1+$F$289)</f>
        <v>0</v>
      </c>
      <c r="G1192" s="40">
        <f>+F1192*(1+$G$289)</f>
        <v>0</v>
      </c>
      <c r="H1192" s="40">
        <f>+G1192*(1+$H$289)</f>
        <v>0</v>
      </c>
      <c r="I1192" s="31"/>
      <c r="J1192" s="31"/>
    </row>
    <row r="1193" spans="1:10" ht="16" hidden="1" x14ac:dyDescent="0.2">
      <c r="A1193" s="31"/>
      <c r="B1193" s="31"/>
      <c r="C1193" s="31"/>
      <c r="D1193" s="28">
        <f>+D1192*D1191</f>
        <v>0</v>
      </c>
      <c r="E1193" s="28">
        <f>+E1192*E1191</f>
        <v>0</v>
      </c>
      <c r="F1193" s="28">
        <f>+F1192*F1191</f>
        <v>0</v>
      </c>
      <c r="G1193" s="28">
        <f>+G1192*G1191</f>
        <v>0</v>
      </c>
      <c r="H1193" s="28">
        <f>+H1192*H1191</f>
        <v>0</v>
      </c>
      <c r="I1193" s="31"/>
      <c r="J1193" s="31"/>
    </row>
    <row r="1194" spans="1:10" ht="16" hidden="1" x14ac:dyDescent="0.2">
      <c r="A1194" s="31"/>
      <c r="B1194" s="31"/>
      <c r="C1194" s="31"/>
      <c r="D1194" s="29"/>
      <c r="E1194" s="29"/>
      <c r="F1194" s="29"/>
      <c r="G1194" s="29"/>
      <c r="H1194" s="29"/>
      <c r="I1194" s="31"/>
      <c r="J1194" s="31"/>
    </row>
    <row r="1195" spans="1:10" ht="16" hidden="1" x14ac:dyDescent="0.2">
      <c r="A1195" s="31"/>
      <c r="B1195" s="183" t="str">
        <f>+F254</f>
        <v xml:space="preserve"> </v>
      </c>
      <c r="C1195" s="33" t="s">
        <v>190</v>
      </c>
      <c r="D1195" s="40">
        <f>Instrucciones!E546</f>
        <v>0</v>
      </c>
      <c r="E1195" s="40">
        <f>+D1195*(1+$E$287)</f>
        <v>0</v>
      </c>
      <c r="F1195" s="40">
        <f>+E1195*(1+$F$287)</f>
        <v>0</v>
      </c>
      <c r="G1195" s="40">
        <f>+F1195*(1+$G$287)</f>
        <v>0</v>
      </c>
      <c r="H1195" s="40">
        <f>+G1195*(1+$H$287)</f>
        <v>0</v>
      </c>
      <c r="I1195" s="31"/>
      <c r="J1195" s="31"/>
    </row>
    <row r="1196" spans="1:10" ht="16" hidden="1" x14ac:dyDescent="0.2">
      <c r="A1196" s="31"/>
      <c r="B1196" s="31"/>
      <c r="C1196" s="34" t="s">
        <v>191</v>
      </c>
      <c r="D1196" s="40" t="b">
        <f>IF(D1195&gt;0,Instrucciones!G546)</f>
        <v>0</v>
      </c>
      <c r="E1196" s="40">
        <f>+D1196*(1+$E$289)</f>
        <v>0</v>
      </c>
      <c r="F1196" s="40">
        <f>+E1196*(1+$F$289)</f>
        <v>0</v>
      </c>
      <c r="G1196" s="40">
        <f>+F1196*(1+$G$289)</f>
        <v>0</v>
      </c>
      <c r="H1196" s="40">
        <f>+G1196*(1+$H$289)</f>
        <v>0</v>
      </c>
      <c r="I1196" s="31"/>
      <c r="J1196" s="31"/>
    </row>
    <row r="1197" spans="1:10" ht="16" hidden="1" x14ac:dyDescent="0.2">
      <c r="A1197" s="31"/>
      <c r="B1197" s="31"/>
      <c r="C1197" s="31"/>
      <c r="D1197" s="28">
        <f>+D1196*D1195</f>
        <v>0</v>
      </c>
      <c r="E1197" s="28">
        <f>+E1196*E1195</f>
        <v>0</v>
      </c>
      <c r="F1197" s="28">
        <f>+F1196*F1195</f>
        <v>0</v>
      </c>
      <c r="G1197" s="28">
        <f>+G1196*G1195</f>
        <v>0</v>
      </c>
      <c r="H1197" s="28">
        <f>+H1196*H1195</f>
        <v>0</v>
      </c>
      <c r="I1197" s="31"/>
      <c r="J1197" s="31"/>
    </row>
    <row r="1198" spans="1:10" ht="16" hidden="1" x14ac:dyDescent="0.2">
      <c r="A1198" s="31"/>
      <c r="B1198" s="31"/>
      <c r="C1198" s="31"/>
      <c r="D1198" s="29"/>
      <c r="E1198" s="29"/>
      <c r="F1198" s="29"/>
      <c r="G1198" s="29"/>
      <c r="H1198" s="29"/>
      <c r="I1198" s="31"/>
      <c r="J1198" s="31"/>
    </row>
    <row r="1199" spans="1:10" ht="16" hidden="1" x14ac:dyDescent="0.2">
      <c r="A1199" s="31"/>
      <c r="B1199" s="183" t="str">
        <f>+F255</f>
        <v xml:space="preserve"> </v>
      </c>
      <c r="C1199" s="33" t="s">
        <v>190</v>
      </c>
      <c r="D1199" s="40">
        <f>Instrucciones!E547</f>
        <v>0</v>
      </c>
      <c r="E1199" s="40">
        <f>+D1199*(1+$E$287)</f>
        <v>0</v>
      </c>
      <c r="F1199" s="40">
        <f>+E1199*(1+$F$287)</f>
        <v>0</v>
      </c>
      <c r="G1199" s="40">
        <f>+F1199*(1+$G$287)</f>
        <v>0</v>
      </c>
      <c r="H1199" s="40">
        <f>+G1199*(1+$H$287)</f>
        <v>0</v>
      </c>
      <c r="I1199" s="31"/>
      <c r="J1199" s="31"/>
    </row>
    <row r="1200" spans="1:10" ht="16" hidden="1" x14ac:dyDescent="0.2">
      <c r="A1200" s="31"/>
      <c r="B1200" s="31"/>
      <c r="C1200" s="34" t="s">
        <v>191</v>
      </c>
      <c r="D1200" s="40" t="b">
        <f>IF(D1199&gt;0,Instrucciones!G547)</f>
        <v>0</v>
      </c>
      <c r="E1200" s="40">
        <f>+D1200*(1+$E$289)</f>
        <v>0</v>
      </c>
      <c r="F1200" s="40">
        <f>+E1200*(1+$F$289)</f>
        <v>0</v>
      </c>
      <c r="G1200" s="40">
        <f>+F1200*(1+$G$289)</f>
        <v>0</v>
      </c>
      <c r="H1200" s="40">
        <f>+G1200*(1+$H$289)</f>
        <v>0</v>
      </c>
      <c r="I1200" s="31"/>
      <c r="J1200" s="31"/>
    </row>
    <row r="1201" spans="1:10" ht="16" hidden="1" x14ac:dyDescent="0.2">
      <c r="A1201" s="31"/>
      <c r="B1201" s="31"/>
      <c r="C1201" s="31"/>
      <c r="D1201" s="28">
        <f>+D1200*D1199</f>
        <v>0</v>
      </c>
      <c r="E1201" s="28">
        <f>+E1200*E1199</f>
        <v>0</v>
      </c>
      <c r="F1201" s="28">
        <f>+F1200*F1199</f>
        <v>0</v>
      </c>
      <c r="G1201" s="28">
        <f>+G1200*G1199</f>
        <v>0</v>
      </c>
      <c r="H1201" s="28">
        <f>+H1200*H1199</f>
        <v>0</v>
      </c>
      <c r="I1201" s="31"/>
      <c r="J1201" s="31"/>
    </row>
    <row r="1202" spans="1:10" ht="16" hidden="1" x14ac:dyDescent="0.2">
      <c r="A1202" s="31"/>
      <c r="B1202" s="31"/>
      <c r="C1202" s="31"/>
      <c r="D1202" s="29"/>
      <c r="E1202" s="29"/>
      <c r="F1202" s="29"/>
      <c r="G1202" s="29"/>
      <c r="H1202" s="29"/>
      <c r="I1202" s="31"/>
      <c r="J1202" s="31"/>
    </row>
    <row r="1203" spans="1:10" ht="16" hidden="1" x14ac:dyDescent="0.2">
      <c r="A1203" s="31"/>
      <c r="B1203" s="183" t="str">
        <f>+F256</f>
        <v xml:space="preserve"> </v>
      </c>
      <c r="C1203" s="33" t="s">
        <v>190</v>
      </c>
      <c r="D1203" s="40">
        <f>Instrucciones!E548</f>
        <v>0</v>
      </c>
      <c r="E1203" s="40">
        <f>+D1203*(1+$E$287)</f>
        <v>0</v>
      </c>
      <c r="F1203" s="40">
        <f>+E1203*(1+$F$287)</f>
        <v>0</v>
      </c>
      <c r="G1203" s="40">
        <f>+F1203*(1+$G$287)</f>
        <v>0</v>
      </c>
      <c r="H1203" s="40">
        <f>+G1203*(1+$H$287)</f>
        <v>0</v>
      </c>
      <c r="I1203" s="31"/>
      <c r="J1203" s="31"/>
    </row>
    <row r="1204" spans="1:10" ht="16" hidden="1" x14ac:dyDescent="0.2">
      <c r="A1204" s="31"/>
      <c r="B1204" s="31"/>
      <c r="C1204" s="34" t="s">
        <v>191</v>
      </c>
      <c r="D1204" s="40" t="b">
        <f>IF(D1203&gt;0,Instrucciones!G548)</f>
        <v>0</v>
      </c>
      <c r="E1204" s="40">
        <f>+D1204*(1+$E$289)</f>
        <v>0</v>
      </c>
      <c r="F1204" s="40">
        <f>+E1204*(1+$F$289)</f>
        <v>0</v>
      </c>
      <c r="G1204" s="40">
        <f>+F1204*(1+$G$289)</f>
        <v>0</v>
      </c>
      <c r="H1204" s="40">
        <f>+G1204*(1+$H$289)</f>
        <v>0</v>
      </c>
      <c r="I1204" s="31"/>
      <c r="J1204" s="31"/>
    </row>
    <row r="1205" spans="1:10" ht="16" hidden="1" x14ac:dyDescent="0.2">
      <c r="A1205" s="31"/>
      <c r="B1205" s="31"/>
      <c r="C1205" s="31"/>
      <c r="D1205" s="28">
        <f>+D1204*D1203</f>
        <v>0</v>
      </c>
      <c r="E1205" s="28">
        <f>+E1204*E1203</f>
        <v>0</v>
      </c>
      <c r="F1205" s="28">
        <f>+F1204*F1203</f>
        <v>0</v>
      </c>
      <c r="G1205" s="28">
        <f>+G1204*G1203</f>
        <v>0</v>
      </c>
      <c r="H1205" s="28">
        <f>+H1204*H1203</f>
        <v>0</v>
      </c>
      <c r="I1205" s="31"/>
      <c r="J1205" s="31"/>
    </row>
    <row r="1206" spans="1:10" ht="16" hidden="1" x14ac:dyDescent="0.2">
      <c r="A1206" s="31"/>
      <c r="B1206" s="31"/>
      <c r="C1206" s="31"/>
      <c r="D1206" s="29"/>
      <c r="E1206" s="29"/>
      <c r="F1206" s="29"/>
      <c r="G1206" s="29"/>
      <c r="H1206" s="29"/>
      <c r="I1206" s="31"/>
      <c r="J1206" s="31"/>
    </row>
    <row r="1207" spans="1:10" ht="16" hidden="1" x14ac:dyDescent="0.2">
      <c r="A1207" s="31"/>
      <c r="B1207" s="183" t="str">
        <f>+F257</f>
        <v xml:space="preserve"> </v>
      </c>
      <c r="C1207" s="33" t="s">
        <v>190</v>
      </c>
      <c r="D1207" s="40">
        <f>Instrucciones!E549</f>
        <v>0</v>
      </c>
      <c r="E1207" s="40">
        <f>+D1207*(1+$E$287)</f>
        <v>0</v>
      </c>
      <c r="F1207" s="40">
        <f>+E1207*(1+$F$287)</f>
        <v>0</v>
      </c>
      <c r="G1207" s="40">
        <f>+F1207*(1+$G$287)</f>
        <v>0</v>
      </c>
      <c r="H1207" s="40">
        <f>+G1207*(1+$H$287)</f>
        <v>0</v>
      </c>
      <c r="I1207" s="31"/>
      <c r="J1207" s="31"/>
    </row>
    <row r="1208" spans="1:10" ht="16" hidden="1" x14ac:dyDescent="0.2">
      <c r="A1208" s="31"/>
      <c r="B1208" s="31"/>
      <c r="C1208" s="34" t="s">
        <v>191</v>
      </c>
      <c r="D1208" s="40" t="b">
        <f>IF(D1207&gt;0,Instrucciones!G549)</f>
        <v>0</v>
      </c>
      <c r="E1208" s="40">
        <f>+D1208*(1+$E$289)</f>
        <v>0</v>
      </c>
      <c r="F1208" s="40">
        <f>+E1208*(1+$F$289)</f>
        <v>0</v>
      </c>
      <c r="G1208" s="40">
        <f>+F1208*(1+$G$289)</f>
        <v>0</v>
      </c>
      <c r="H1208" s="40">
        <f>+G1208*(1+$H$289)</f>
        <v>0</v>
      </c>
      <c r="I1208" s="31"/>
      <c r="J1208" s="31"/>
    </row>
    <row r="1209" spans="1:10" ht="16" hidden="1" x14ac:dyDescent="0.2">
      <c r="A1209" s="31"/>
      <c r="B1209" s="31"/>
      <c r="C1209" s="31"/>
      <c r="D1209" s="28">
        <f>+D1208*D1207</f>
        <v>0</v>
      </c>
      <c r="E1209" s="28">
        <f>+E1208*E1207</f>
        <v>0</v>
      </c>
      <c r="F1209" s="28">
        <f>+F1208*F1207</f>
        <v>0</v>
      </c>
      <c r="G1209" s="28">
        <f>+G1208*G1207</f>
        <v>0</v>
      </c>
      <c r="H1209" s="28">
        <f>+H1208*H1207</f>
        <v>0</v>
      </c>
      <c r="I1209" s="31"/>
      <c r="J1209" s="31"/>
    </row>
    <row r="1210" spans="1:10" ht="16" hidden="1" x14ac:dyDescent="0.2">
      <c r="A1210" s="31"/>
      <c r="B1210" s="31"/>
      <c r="C1210" s="31"/>
      <c r="D1210" s="29"/>
      <c r="E1210" s="29"/>
      <c r="F1210" s="29"/>
      <c r="G1210" s="29"/>
      <c r="H1210" s="29"/>
      <c r="I1210" s="31"/>
      <c r="J1210" s="31"/>
    </row>
    <row r="1211" spans="1:10" ht="16" hidden="1" x14ac:dyDescent="0.2">
      <c r="A1211" s="31"/>
      <c r="B1211" s="183" t="str">
        <f>+F258</f>
        <v xml:space="preserve"> </v>
      </c>
      <c r="C1211" s="33" t="s">
        <v>190</v>
      </c>
      <c r="D1211" s="40">
        <f>Instrucciones!E550</f>
        <v>0</v>
      </c>
      <c r="E1211" s="40">
        <f>+D1211*(1+$E$287)</f>
        <v>0</v>
      </c>
      <c r="F1211" s="40">
        <f>+E1211*(1+$F$287)</f>
        <v>0</v>
      </c>
      <c r="G1211" s="40">
        <f>+F1211*(1+$G$287)</f>
        <v>0</v>
      </c>
      <c r="H1211" s="40">
        <f>+G1211*(1+$H$287)</f>
        <v>0</v>
      </c>
      <c r="I1211" s="31"/>
      <c r="J1211" s="31"/>
    </row>
    <row r="1212" spans="1:10" ht="16" hidden="1" x14ac:dyDescent="0.2">
      <c r="A1212" s="31"/>
      <c r="B1212" s="31"/>
      <c r="C1212" s="34" t="s">
        <v>191</v>
      </c>
      <c r="D1212" s="40" t="b">
        <f>IF(D1211&gt;0,Instrucciones!G550)</f>
        <v>0</v>
      </c>
      <c r="E1212" s="40">
        <f>+D1212*(1+$E$289)</f>
        <v>0</v>
      </c>
      <c r="F1212" s="40">
        <f>+E1212*(1+$F$289)</f>
        <v>0</v>
      </c>
      <c r="G1212" s="40">
        <f>+F1212*(1+$G$289)</f>
        <v>0</v>
      </c>
      <c r="H1212" s="40">
        <f>+G1212*(1+$H$289)</f>
        <v>0</v>
      </c>
      <c r="I1212" s="31"/>
      <c r="J1212" s="31"/>
    </row>
    <row r="1213" spans="1:10" ht="16" hidden="1" x14ac:dyDescent="0.2">
      <c r="A1213" s="31"/>
      <c r="B1213" s="31"/>
      <c r="C1213" s="31"/>
      <c r="D1213" s="28">
        <f>+D1212*D1211</f>
        <v>0</v>
      </c>
      <c r="E1213" s="28">
        <f>+E1212*E1211</f>
        <v>0</v>
      </c>
      <c r="F1213" s="28">
        <f>+F1212*F1211</f>
        <v>0</v>
      </c>
      <c r="G1213" s="28">
        <f>+G1212*G1211</f>
        <v>0</v>
      </c>
      <c r="H1213" s="28">
        <f>+H1212*H1211</f>
        <v>0</v>
      </c>
      <c r="I1213" s="31"/>
      <c r="J1213" s="31"/>
    </row>
    <row r="1214" spans="1:10" ht="16" hidden="1" x14ac:dyDescent="0.2">
      <c r="A1214" s="31"/>
      <c r="B1214" s="31"/>
      <c r="C1214" s="31"/>
      <c r="D1214" s="29"/>
      <c r="E1214" s="29"/>
      <c r="F1214" s="29"/>
      <c r="G1214" s="29"/>
      <c r="H1214" s="29"/>
      <c r="I1214" s="31"/>
      <c r="J1214" s="31"/>
    </row>
    <row r="1215" spans="1:10" ht="16" hidden="1" x14ac:dyDescent="0.2">
      <c r="A1215" s="31"/>
      <c r="B1215" s="183" t="str">
        <f>+F259</f>
        <v xml:space="preserve"> </v>
      </c>
      <c r="C1215" s="33" t="s">
        <v>190</v>
      </c>
      <c r="D1215" s="40">
        <f>Instrucciones!E551</f>
        <v>0</v>
      </c>
      <c r="E1215" s="40">
        <f>+D1215*(1+$E$287)</f>
        <v>0</v>
      </c>
      <c r="F1215" s="40">
        <f>+E1215*(1+$F$287)</f>
        <v>0</v>
      </c>
      <c r="G1215" s="40">
        <f>+F1215*(1+$G$287)</f>
        <v>0</v>
      </c>
      <c r="H1215" s="40">
        <f>+G1215*(1+$H$287)</f>
        <v>0</v>
      </c>
      <c r="I1215" s="31"/>
      <c r="J1215" s="31"/>
    </row>
    <row r="1216" spans="1:10" ht="16" hidden="1" x14ac:dyDescent="0.2">
      <c r="A1216" s="31"/>
      <c r="B1216" s="31"/>
      <c r="C1216" s="34" t="s">
        <v>191</v>
      </c>
      <c r="D1216" s="40" t="b">
        <f>IF(D1215&gt;0,Instrucciones!G551)</f>
        <v>0</v>
      </c>
      <c r="E1216" s="40">
        <f>+D1216*(1+$E$289)</f>
        <v>0</v>
      </c>
      <c r="F1216" s="40">
        <f>+E1216*(1+$F$289)</f>
        <v>0</v>
      </c>
      <c r="G1216" s="40">
        <f>+F1216*(1+$G$289)</f>
        <v>0</v>
      </c>
      <c r="H1216" s="40">
        <f>+G1216*(1+$H$289)</f>
        <v>0</v>
      </c>
      <c r="I1216" s="31"/>
      <c r="J1216" s="31"/>
    </row>
    <row r="1217" spans="1:10" ht="16" hidden="1" x14ac:dyDescent="0.2">
      <c r="A1217" s="31"/>
      <c r="B1217" s="31"/>
      <c r="C1217" s="31"/>
      <c r="D1217" s="28">
        <f>+D1216*D1215</f>
        <v>0</v>
      </c>
      <c r="E1217" s="28">
        <f>+E1216*E1215</f>
        <v>0</v>
      </c>
      <c r="F1217" s="28">
        <f>+F1216*F1215</f>
        <v>0</v>
      </c>
      <c r="G1217" s="28">
        <f>+G1216*G1215</f>
        <v>0</v>
      </c>
      <c r="H1217" s="28">
        <f>+H1216*H1215</f>
        <v>0</v>
      </c>
      <c r="I1217" s="31"/>
      <c r="J1217" s="31"/>
    </row>
    <row r="1218" spans="1:10" ht="16" hidden="1" x14ac:dyDescent="0.2">
      <c r="A1218" s="31"/>
      <c r="B1218" s="31"/>
      <c r="C1218" s="31"/>
      <c r="D1218" s="29"/>
      <c r="E1218" s="29"/>
      <c r="F1218" s="29"/>
      <c r="G1218" s="29"/>
      <c r="H1218" s="29"/>
      <c r="I1218" s="31"/>
      <c r="J1218" s="31"/>
    </row>
    <row r="1219" spans="1:10" ht="16" hidden="1" x14ac:dyDescent="0.2">
      <c r="A1219" s="31"/>
      <c r="B1219" s="183" t="str">
        <f>+F260</f>
        <v xml:space="preserve"> </v>
      </c>
      <c r="C1219" s="33" t="s">
        <v>190</v>
      </c>
      <c r="D1219" s="40">
        <f>Instrucciones!E552</f>
        <v>0</v>
      </c>
      <c r="E1219" s="40">
        <f>+D1219*(1+$E$287)</f>
        <v>0</v>
      </c>
      <c r="F1219" s="40">
        <f>+E1219*(1+$F$287)</f>
        <v>0</v>
      </c>
      <c r="G1219" s="40">
        <f>+F1219*(1+$G$287)</f>
        <v>0</v>
      </c>
      <c r="H1219" s="40">
        <f>+G1219*(1+$H$287)</f>
        <v>0</v>
      </c>
      <c r="I1219" s="31"/>
      <c r="J1219" s="31"/>
    </row>
    <row r="1220" spans="1:10" ht="16" hidden="1" x14ac:dyDescent="0.2">
      <c r="A1220" s="31"/>
      <c r="B1220" s="31"/>
      <c r="C1220" s="34" t="s">
        <v>191</v>
      </c>
      <c r="D1220" s="40" t="b">
        <f>IF(D1219&gt;0,Instrucciones!G552)</f>
        <v>0</v>
      </c>
      <c r="E1220" s="40">
        <f>+D1220*(1+$E$289)</f>
        <v>0</v>
      </c>
      <c r="F1220" s="40">
        <f>+E1220*(1+$F$289)</f>
        <v>0</v>
      </c>
      <c r="G1220" s="40">
        <f>+F1220*(1+$G$289)</f>
        <v>0</v>
      </c>
      <c r="H1220" s="40">
        <f>+G1220*(1+$H$289)</f>
        <v>0</v>
      </c>
      <c r="I1220" s="31"/>
      <c r="J1220" s="31"/>
    </row>
    <row r="1221" spans="1:10" ht="16" hidden="1" x14ac:dyDescent="0.2">
      <c r="A1221" s="31"/>
      <c r="B1221" s="31"/>
      <c r="C1221" s="31"/>
      <c r="D1221" s="28">
        <f>+D1220*D1219</f>
        <v>0</v>
      </c>
      <c r="E1221" s="28">
        <f>+E1220*E1219</f>
        <v>0</v>
      </c>
      <c r="F1221" s="28">
        <f>+F1220*F1219</f>
        <v>0</v>
      </c>
      <c r="G1221" s="28">
        <f>+G1220*G1219</f>
        <v>0</v>
      </c>
      <c r="H1221" s="28">
        <f>+H1220*H1219</f>
        <v>0</v>
      </c>
      <c r="I1221" s="31"/>
      <c r="J1221" s="31"/>
    </row>
    <row r="1222" spans="1:10" ht="16" hidden="1" x14ac:dyDescent="0.2">
      <c r="A1222" s="31"/>
      <c r="B1222" s="31"/>
      <c r="C1222" s="31"/>
      <c r="D1222" s="29"/>
      <c r="E1222" s="29"/>
      <c r="F1222" s="29"/>
      <c r="G1222" s="29"/>
      <c r="H1222" s="29"/>
      <c r="I1222" s="31"/>
      <c r="J1222" s="31"/>
    </row>
    <row r="1223" spans="1:10" ht="16" hidden="1" x14ac:dyDescent="0.2">
      <c r="A1223" s="31"/>
      <c r="B1223" s="183" t="str">
        <f>+F261</f>
        <v xml:space="preserve"> </v>
      </c>
      <c r="C1223" s="33" t="s">
        <v>190</v>
      </c>
      <c r="D1223" s="40">
        <f>Instrucciones!E553</f>
        <v>0</v>
      </c>
      <c r="E1223" s="40">
        <f>+D1223*(1+$E$287)</f>
        <v>0</v>
      </c>
      <c r="F1223" s="40">
        <f>+E1223*(1+$F$287)</f>
        <v>0</v>
      </c>
      <c r="G1223" s="40">
        <f>+F1223*(1+$G$287)</f>
        <v>0</v>
      </c>
      <c r="H1223" s="40">
        <f>+G1223*(1+$H$287)</f>
        <v>0</v>
      </c>
      <c r="I1223" s="31"/>
      <c r="J1223" s="31"/>
    </row>
    <row r="1224" spans="1:10" ht="16" hidden="1" x14ac:dyDescent="0.2">
      <c r="A1224" s="31"/>
      <c r="B1224" s="31"/>
      <c r="C1224" s="34" t="s">
        <v>191</v>
      </c>
      <c r="D1224" s="40" t="b">
        <f>IF(D1223&gt;0,Instrucciones!G553)</f>
        <v>0</v>
      </c>
      <c r="E1224" s="40">
        <f>+D1224*(1+$E$289)</f>
        <v>0</v>
      </c>
      <c r="F1224" s="40">
        <f>+E1224*(1+$F$289)</f>
        <v>0</v>
      </c>
      <c r="G1224" s="40">
        <f>+F1224*(1+$G$289)</f>
        <v>0</v>
      </c>
      <c r="H1224" s="40">
        <f>+G1224*(1+$H$289)</f>
        <v>0</v>
      </c>
      <c r="I1224" s="31"/>
      <c r="J1224" s="31"/>
    </row>
    <row r="1225" spans="1:10" ht="16" hidden="1" x14ac:dyDescent="0.2">
      <c r="A1225" s="31"/>
      <c r="B1225" s="31"/>
      <c r="C1225" s="31"/>
      <c r="D1225" s="28">
        <f>+D1224*D1223</f>
        <v>0</v>
      </c>
      <c r="E1225" s="28">
        <f>+E1224*E1223</f>
        <v>0</v>
      </c>
      <c r="F1225" s="28">
        <f>+F1224*F1223</f>
        <v>0</v>
      </c>
      <c r="G1225" s="28">
        <f>+G1224*G1223</f>
        <v>0</v>
      </c>
      <c r="H1225" s="28">
        <f>+H1224*H1223</f>
        <v>0</v>
      </c>
      <c r="I1225" s="31"/>
      <c r="J1225" s="31"/>
    </row>
    <row r="1226" spans="1:10" ht="16" hidden="1" x14ac:dyDescent="0.2">
      <c r="A1226" s="31"/>
      <c r="B1226" s="31"/>
      <c r="C1226" s="31"/>
      <c r="D1226" s="29"/>
      <c r="E1226" s="29"/>
      <c r="F1226" s="29"/>
      <c r="G1226" s="29"/>
      <c r="H1226" s="29"/>
      <c r="I1226" s="31"/>
      <c r="J1226" s="31"/>
    </row>
    <row r="1227" spans="1:10" ht="16" hidden="1" x14ac:dyDescent="0.2">
      <c r="A1227" s="31"/>
      <c r="B1227" s="183" t="str">
        <f>+F262</f>
        <v xml:space="preserve"> </v>
      </c>
      <c r="C1227" s="33" t="s">
        <v>190</v>
      </c>
      <c r="D1227" s="40">
        <f>Instrucciones!E554</f>
        <v>0</v>
      </c>
      <c r="E1227" s="40">
        <f>+D1227*(1+$E$287)</f>
        <v>0</v>
      </c>
      <c r="F1227" s="40">
        <f>+E1227*(1+$F$287)</f>
        <v>0</v>
      </c>
      <c r="G1227" s="40">
        <f>+F1227*(1+$G$287)</f>
        <v>0</v>
      </c>
      <c r="H1227" s="40">
        <f>+G1227*(1+$H$287)</f>
        <v>0</v>
      </c>
      <c r="I1227" s="31"/>
      <c r="J1227" s="31"/>
    </row>
    <row r="1228" spans="1:10" ht="16" hidden="1" x14ac:dyDescent="0.2">
      <c r="A1228" s="31"/>
      <c r="B1228" s="31"/>
      <c r="C1228" s="34" t="s">
        <v>191</v>
      </c>
      <c r="D1228" s="40" t="b">
        <f>IF(D1227&gt;0,Instrucciones!G554)</f>
        <v>0</v>
      </c>
      <c r="E1228" s="40">
        <f>+D1228*(1+$E$289)</f>
        <v>0</v>
      </c>
      <c r="F1228" s="40">
        <f>+E1228*(1+$F$289)</f>
        <v>0</v>
      </c>
      <c r="G1228" s="40">
        <f>+F1228*(1+$G$289)</f>
        <v>0</v>
      </c>
      <c r="H1228" s="40">
        <f>+G1228*(1+$H$289)</f>
        <v>0</v>
      </c>
      <c r="I1228" s="31"/>
      <c r="J1228" s="31"/>
    </row>
    <row r="1229" spans="1:10" ht="16" hidden="1" x14ac:dyDescent="0.2">
      <c r="A1229" s="31"/>
      <c r="B1229" s="31"/>
      <c r="C1229" s="31"/>
      <c r="D1229" s="28">
        <f>+D1228*D1227</f>
        <v>0</v>
      </c>
      <c r="E1229" s="28">
        <f>+E1228*E1227</f>
        <v>0</v>
      </c>
      <c r="F1229" s="28">
        <f>+F1228*F1227</f>
        <v>0</v>
      </c>
      <c r="G1229" s="28">
        <f>+G1228*G1227</f>
        <v>0</v>
      </c>
      <c r="H1229" s="28">
        <f>+H1228*H1227</f>
        <v>0</v>
      </c>
      <c r="I1229" s="31"/>
      <c r="J1229" s="31"/>
    </row>
    <row r="1230" spans="1:10" ht="16" hidden="1" x14ac:dyDescent="0.2">
      <c r="A1230" s="31"/>
      <c r="B1230" s="31"/>
      <c r="C1230" s="31"/>
      <c r="D1230" s="29"/>
      <c r="E1230" s="29"/>
      <c r="F1230" s="29"/>
      <c r="G1230" s="29"/>
      <c r="H1230" s="29"/>
      <c r="I1230" s="31"/>
      <c r="J1230" s="31"/>
    </row>
    <row r="1231" spans="1:10" ht="16" hidden="1" x14ac:dyDescent="0.2">
      <c r="A1231" s="31"/>
      <c r="B1231" s="183" t="str">
        <f>+F263</f>
        <v xml:space="preserve"> </v>
      </c>
      <c r="C1231" s="33" t="s">
        <v>190</v>
      </c>
      <c r="D1231" s="40">
        <f>Instrucciones!E555</f>
        <v>0</v>
      </c>
      <c r="E1231" s="40">
        <f>+D1231*(1+$E$287)</f>
        <v>0</v>
      </c>
      <c r="F1231" s="40">
        <f>+E1231*(1+$F$287)</f>
        <v>0</v>
      </c>
      <c r="G1231" s="40">
        <f>+F1231*(1+$G$287)</f>
        <v>0</v>
      </c>
      <c r="H1231" s="40">
        <f>+G1231*(1+$H$287)</f>
        <v>0</v>
      </c>
      <c r="I1231" s="31"/>
      <c r="J1231" s="31"/>
    </row>
    <row r="1232" spans="1:10" ht="16" hidden="1" x14ac:dyDescent="0.2">
      <c r="A1232" s="31"/>
      <c r="B1232" s="31"/>
      <c r="C1232" s="34" t="s">
        <v>191</v>
      </c>
      <c r="D1232" s="40" t="b">
        <f>IF(D1231&gt;0,Instrucciones!G555)</f>
        <v>0</v>
      </c>
      <c r="E1232" s="40">
        <f>+D1232*(1+$E$289)</f>
        <v>0</v>
      </c>
      <c r="F1232" s="40">
        <f>+E1232*(1+$F$289)</f>
        <v>0</v>
      </c>
      <c r="G1232" s="40">
        <f>+F1232*(1+$G$289)</f>
        <v>0</v>
      </c>
      <c r="H1232" s="40">
        <f>+G1232*(1+$H$289)</f>
        <v>0</v>
      </c>
      <c r="I1232" s="31"/>
      <c r="J1232" s="31"/>
    </row>
    <row r="1233" spans="1:10" ht="16" hidden="1" x14ac:dyDescent="0.2">
      <c r="A1233" s="31"/>
      <c r="B1233" s="31"/>
      <c r="C1233" s="31"/>
      <c r="D1233" s="28">
        <f>+D1232*D1231</f>
        <v>0</v>
      </c>
      <c r="E1233" s="28">
        <f>+E1232*E1231</f>
        <v>0</v>
      </c>
      <c r="F1233" s="28">
        <f>+F1232*F1231</f>
        <v>0</v>
      </c>
      <c r="G1233" s="28">
        <f>+G1232*G1231</f>
        <v>0</v>
      </c>
      <c r="H1233" s="28">
        <f>+H1232*H1231</f>
        <v>0</v>
      </c>
      <c r="I1233" s="31"/>
      <c r="J1233" s="31"/>
    </row>
    <row r="1234" spans="1:10" ht="16" hidden="1" x14ac:dyDescent="0.2">
      <c r="A1234" s="31"/>
      <c r="B1234" s="31"/>
      <c r="C1234" s="31"/>
      <c r="D1234" s="29"/>
      <c r="E1234" s="29"/>
      <c r="F1234" s="29"/>
      <c r="G1234" s="29"/>
      <c r="H1234" s="29"/>
      <c r="I1234" s="31"/>
      <c r="J1234" s="31"/>
    </row>
    <row r="1235" spans="1:10" ht="16" hidden="1" x14ac:dyDescent="0.2">
      <c r="A1235" s="31"/>
      <c r="B1235" s="183" t="str">
        <f>+F264</f>
        <v xml:space="preserve"> </v>
      </c>
      <c r="C1235" s="33" t="s">
        <v>190</v>
      </c>
      <c r="D1235" s="40">
        <f>Instrucciones!E556</f>
        <v>0</v>
      </c>
      <c r="E1235" s="40">
        <f>+D1235*(1+$E$287)</f>
        <v>0</v>
      </c>
      <c r="F1235" s="40">
        <f>+E1235*(1+$F$287)</f>
        <v>0</v>
      </c>
      <c r="G1235" s="40">
        <f>+F1235*(1+$G$287)</f>
        <v>0</v>
      </c>
      <c r="H1235" s="40">
        <f>+G1235*(1+$H$287)</f>
        <v>0</v>
      </c>
      <c r="I1235" s="31"/>
      <c r="J1235" s="31"/>
    </row>
    <row r="1236" spans="1:10" ht="16" hidden="1" x14ac:dyDescent="0.2">
      <c r="A1236" s="31"/>
      <c r="B1236" s="31"/>
      <c r="C1236" s="34" t="s">
        <v>191</v>
      </c>
      <c r="D1236" s="40" t="b">
        <f>IF(D1235&gt;0,Instrucciones!G556)</f>
        <v>0</v>
      </c>
      <c r="E1236" s="40">
        <f>+D1236*(1+$E$289)</f>
        <v>0</v>
      </c>
      <c r="F1236" s="40">
        <f>+E1236*(1+$F$289)</f>
        <v>0</v>
      </c>
      <c r="G1236" s="40">
        <f>+F1236*(1+$G$289)</f>
        <v>0</v>
      </c>
      <c r="H1236" s="40">
        <f>+G1236*(1+$H$289)</f>
        <v>0</v>
      </c>
      <c r="I1236" s="31"/>
      <c r="J1236" s="31"/>
    </row>
    <row r="1237" spans="1:10" ht="16" hidden="1" x14ac:dyDescent="0.2">
      <c r="A1237" s="31"/>
      <c r="B1237" s="31"/>
      <c r="C1237" s="31"/>
      <c r="D1237" s="28">
        <f>+D1236*D1235</f>
        <v>0</v>
      </c>
      <c r="E1237" s="28">
        <f>+E1236*E1235</f>
        <v>0</v>
      </c>
      <c r="F1237" s="28">
        <f>+F1236*F1235</f>
        <v>0</v>
      </c>
      <c r="G1237" s="28">
        <f>+G1236*G1235</f>
        <v>0</v>
      </c>
      <c r="H1237" s="28">
        <f>+H1236*H1235</f>
        <v>0</v>
      </c>
      <c r="I1237" s="31"/>
      <c r="J1237" s="31"/>
    </row>
    <row r="1238" spans="1:10" ht="16" hidden="1" x14ac:dyDescent="0.2">
      <c r="A1238" s="31"/>
      <c r="B1238" s="31"/>
      <c r="C1238" s="31"/>
      <c r="D1238" s="29"/>
      <c r="E1238" s="29"/>
      <c r="F1238" s="29"/>
      <c r="G1238" s="29"/>
      <c r="H1238" s="29"/>
      <c r="I1238" s="31"/>
      <c r="J1238" s="31"/>
    </row>
    <row r="1239" spans="1:10" ht="16" hidden="1" x14ac:dyDescent="0.2">
      <c r="A1239" s="31"/>
      <c r="B1239" s="183" t="str">
        <f>+F265</f>
        <v xml:space="preserve"> </v>
      </c>
      <c r="C1239" s="33" t="s">
        <v>190</v>
      </c>
      <c r="D1239" s="40">
        <f>Instrucciones!E557</f>
        <v>0</v>
      </c>
      <c r="E1239" s="40">
        <f>+D1239*(1+$E$287)</f>
        <v>0</v>
      </c>
      <c r="F1239" s="40">
        <f>+E1239*(1+$F$287)</f>
        <v>0</v>
      </c>
      <c r="G1239" s="40">
        <f>+F1239*(1+$G$287)</f>
        <v>0</v>
      </c>
      <c r="H1239" s="40">
        <f>+G1239*(1+$H$287)</f>
        <v>0</v>
      </c>
      <c r="I1239" s="31"/>
      <c r="J1239" s="31"/>
    </row>
    <row r="1240" spans="1:10" ht="16" hidden="1" x14ac:dyDescent="0.2">
      <c r="A1240" s="31"/>
      <c r="B1240" s="31"/>
      <c r="C1240" s="34" t="s">
        <v>191</v>
      </c>
      <c r="D1240" s="40" t="b">
        <f>IF(D1239&gt;0,Instrucciones!G557)</f>
        <v>0</v>
      </c>
      <c r="E1240" s="40">
        <f>+D1240*(1+$E$289)</f>
        <v>0</v>
      </c>
      <c r="F1240" s="40">
        <f>+E1240*(1+$F$289)</f>
        <v>0</v>
      </c>
      <c r="G1240" s="40">
        <f>+F1240*(1+$G$289)</f>
        <v>0</v>
      </c>
      <c r="H1240" s="40">
        <f>+G1240*(1+$H$289)</f>
        <v>0</v>
      </c>
      <c r="I1240" s="31"/>
      <c r="J1240" s="31"/>
    </row>
    <row r="1241" spans="1:10" ht="16" hidden="1" x14ac:dyDescent="0.2">
      <c r="A1241" s="31"/>
      <c r="B1241" s="31"/>
      <c r="C1241" s="31"/>
      <c r="D1241" s="28">
        <f>+D1240*D1239</f>
        <v>0</v>
      </c>
      <c r="E1241" s="28">
        <f>+E1240*E1239</f>
        <v>0</v>
      </c>
      <c r="F1241" s="28">
        <f>+F1240*F1239</f>
        <v>0</v>
      </c>
      <c r="G1241" s="28">
        <f>+G1240*G1239</f>
        <v>0</v>
      </c>
      <c r="H1241" s="28">
        <f>+H1240*H1239</f>
        <v>0</v>
      </c>
      <c r="I1241" s="31"/>
      <c r="J1241" s="31"/>
    </row>
    <row r="1242" spans="1:10" ht="16" hidden="1" x14ac:dyDescent="0.2">
      <c r="A1242" s="31"/>
      <c r="B1242" s="31"/>
      <c r="C1242" s="31"/>
      <c r="D1242" s="29"/>
      <c r="E1242" s="29"/>
      <c r="F1242" s="29"/>
      <c r="G1242" s="29"/>
      <c r="H1242" s="29"/>
      <c r="I1242" s="31"/>
      <c r="J1242" s="31"/>
    </row>
    <row r="1243" spans="1:10" ht="16" hidden="1" x14ac:dyDescent="0.2">
      <c r="A1243" s="31"/>
      <c r="B1243" s="183" t="str">
        <f>+F266</f>
        <v xml:space="preserve"> </v>
      </c>
      <c r="C1243" s="33" t="s">
        <v>190</v>
      </c>
      <c r="D1243" s="40">
        <f>Instrucciones!E558</f>
        <v>0</v>
      </c>
      <c r="E1243" s="40">
        <f>+D1243*(1+$E$287)</f>
        <v>0</v>
      </c>
      <c r="F1243" s="40">
        <f>+E1243*(1+$F$287)</f>
        <v>0</v>
      </c>
      <c r="G1243" s="40">
        <f>+F1243*(1+$G$287)</f>
        <v>0</v>
      </c>
      <c r="H1243" s="40">
        <f>+G1243*(1+$H$287)</f>
        <v>0</v>
      </c>
      <c r="I1243" s="31"/>
      <c r="J1243" s="31"/>
    </row>
    <row r="1244" spans="1:10" ht="16" hidden="1" x14ac:dyDescent="0.2">
      <c r="A1244" s="31"/>
      <c r="B1244" s="31"/>
      <c r="C1244" s="34" t="s">
        <v>191</v>
      </c>
      <c r="D1244" s="40" t="b">
        <f>IF(D1243&gt;0,Instrucciones!G558)</f>
        <v>0</v>
      </c>
      <c r="E1244" s="40">
        <f>+D1244*(1+$E$289)</f>
        <v>0</v>
      </c>
      <c r="F1244" s="40">
        <f>+E1244*(1+$F$289)</f>
        <v>0</v>
      </c>
      <c r="G1244" s="40">
        <f>+F1244*(1+$G$289)</f>
        <v>0</v>
      </c>
      <c r="H1244" s="40">
        <f>+G1244*(1+$H$289)</f>
        <v>0</v>
      </c>
      <c r="I1244" s="31"/>
      <c r="J1244" s="31"/>
    </row>
    <row r="1245" spans="1:10" ht="16" hidden="1" x14ac:dyDescent="0.2">
      <c r="A1245" s="31"/>
      <c r="B1245" s="31"/>
      <c r="C1245" s="31"/>
      <c r="D1245" s="28">
        <f>+D1244*D1243</f>
        <v>0</v>
      </c>
      <c r="E1245" s="28">
        <f>+E1244*E1243</f>
        <v>0</v>
      </c>
      <c r="F1245" s="28">
        <f>+F1244*F1243</f>
        <v>0</v>
      </c>
      <c r="G1245" s="28">
        <f>+G1244*G1243</f>
        <v>0</v>
      </c>
      <c r="H1245" s="28">
        <f>+H1244*H1243</f>
        <v>0</v>
      </c>
      <c r="I1245" s="31"/>
      <c r="J1245" s="31"/>
    </row>
    <row r="1246" spans="1:10" ht="16" hidden="1" x14ac:dyDescent="0.2">
      <c r="A1246" s="31"/>
      <c r="B1246" s="31"/>
      <c r="C1246" s="31"/>
      <c r="D1246" s="29"/>
      <c r="E1246" s="29"/>
      <c r="F1246" s="29"/>
      <c r="G1246" s="29"/>
      <c r="H1246" s="29"/>
      <c r="I1246" s="31"/>
      <c r="J1246" s="31"/>
    </row>
    <row r="1247" spans="1:10" ht="16" hidden="1" x14ac:dyDescent="0.2">
      <c r="A1247" s="31"/>
      <c r="B1247" s="183" t="str">
        <f>+F267</f>
        <v xml:space="preserve"> </v>
      </c>
      <c r="C1247" s="33" t="s">
        <v>190</v>
      </c>
      <c r="D1247" s="40">
        <f>Instrucciones!E559</f>
        <v>0</v>
      </c>
      <c r="E1247" s="40">
        <f>+D1247*(1+$E$287)</f>
        <v>0</v>
      </c>
      <c r="F1247" s="40">
        <f>+E1247*(1+$F$287)</f>
        <v>0</v>
      </c>
      <c r="G1247" s="40">
        <f>+F1247*(1+$G$287)</f>
        <v>0</v>
      </c>
      <c r="H1247" s="40">
        <f>+G1247*(1+$H$287)</f>
        <v>0</v>
      </c>
      <c r="I1247" s="31"/>
      <c r="J1247" s="31"/>
    </row>
    <row r="1248" spans="1:10" ht="16" hidden="1" x14ac:dyDescent="0.2">
      <c r="A1248" s="31"/>
      <c r="B1248" s="31"/>
      <c r="C1248" s="34" t="s">
        <v>191</v>
      </c>
      <c r="D1248" s="40" t="b">
        <f>IF(D1247&gt;0,Instrucciones!G559)</f>
        <v>0</v>
      </c>
      <c r="E1248" s="40">
        <f>+D1248*(1+$E$289)</f>
        <v>0</v>
      </c>
      <c r="F1248" s="40">
        <f>+E1248*(1+$F$289)</f>
        <v>0</v>
      </c>
      <c r="G1248" s="40">
        <f>+F1248*(1+$G$289)</f>
        <v>0</v>
      </c>
      <c r="H1248" s="40">
        <f>+G1248*(1+$H$289)</f>
        <v>0</v>
      </c>
      <c r="I1248" s="31"/>
      <c r="J1248" s="31"/>
    </row>
    <row r="1249" spans="1:10" ht="16" hidden="1" x14ac:dyDescent="0.2">
      <c r="A1249" s="31"/>
      <c r="B1249" s="31"/>
      <c r="C1249" s="31"/>
      <c r="D1249" s="28">
        <f>+D1248*D1247</f>
        <v>0</v>
      </c>
      <c r="E1249" s="28">
        <f>+E1248*E1247</f>
        <v>0</v>
      </c>
      <c r="F1249" s="28">
        <f>+F1248*F1247</f>
        <v>0</v>
      </c>
      <c r="G1249" s="28">
        <f>+G1248*G1247</f>
        <v>0</v>
      </c>
      <c r="H1249" s="28">
        <f>+H1248*H1247</f>
        <v>0</v>
      </c>
      <c r="I1249" s="31"/>
      <c r="J1249" s="31"/>
    </row>
    <row r="1250" spans="1:10" ht="16" hidden="1" x14ac:dyDescent="0.2">
      <c r="A1250" s="31"/>
      <c r="B1250" s="31"/>
      <c r="C1250" s="31"/>
      <c r="D1250" s="29"/>
      <c r="E1250" s="29"/>
      <c r="F1250" s="29"/>
      <c r="G1250" s="29"/>
      <c r="H1250" s="29"/>
      <c r="I1250" s="31"/>
      <c r="J1250" s="31"/>
    </row>
    <row r="1251" spans="1:10" ht="16" hidden="1" x14ac:dyDescent="0.2">
      <c r="A1251" s="31"/>
      <c r="B1251" s="183" t="str">
        <f>+F268</f>
        <v xml:space="preserve"> </v>
      </c>
      <c r="C1251" s="33" t="s">
        <v>190</v>
      </c>
      <c r="D1251" s="40">
        <f>Instrucciones!E560</f>
        <v>0</v>
      </c>
      <c r="E1251" s="40">
        <f>+D1251*(1+$E$287)</f>
        <v>0</v>
      </c>
      <c r="F1251" s="40">
        <f>+E1251*(1+$F$287)</f>
        <v>0</v>
      </c>
      <c r="G1251" s="40">
        <f>+F1251*(1+$G$287)</f>
        <v>0</v>
      </c>
      <c r="H1251" s="40">
        <f>+G1251*(1+$H$287)</f>
        <v>0</v>
      </c>
      <c r="I1251" s="31"/>
      <c r="J1251" s="31"/>
    </row>
    <row r="1252" spans="1:10" ht="16" hidden="1" x14ac:dyDescent="0.2">
      <c r="A1252" s="31"/>
      <c r="B1252" s="31"/>
      <c r="C1252" s="34" t="s">
        <v>191</v>
      </c>
      <c r="D1252" s="40" t="b">
        <f>IF(D1251&gt;0,Instrucciones!G560)</f>
        <v>0</v>
      </c>
      <c r="E1252" s="40">
        <f>+D1252*(1+$E$289)</f>
        <v>0</v>
      </c>
      <c r="F1252" s="40">
        <f>+E1252*(1+$F$289)</f>
        <v>0</v>
      </c>
      <c r="G1252" s="40">
        <f>+F1252*(1+$G$289)</f>
        <v>0</v>
      </c>
      <c r="H1252" s="40">
        <f>+G1252*(1+$H$289)</f>
        <v>0</v>
      </c>
      <c r="I1252" s="31"/>
      <c r="J1252" s="31"/>
    </row>
    <row r="1253" spans="1:10" ht="16" hidden="1" x14ac:dyDescent="0.2">
      <c r="A1253" s="31"/>
      <c r="B1253" s="31"/>
      <c r="C1253" s="31"/>
      <c r="D1253" s="28">
        <f>+D1252*D1251</f>
        <v>0</v>
      </c>
      <c r="E1253" s="28">
        <f>+E1252*E1251</f>
        <v>0</v>
      </c>
      <c r="F1253" s="28">
        <f>+F1252*F1251</f>
        <v>0</v>
      </c>
      <c r="G1253" s="28">
        <f>+G1252*G1251</f>
        <v>0</v>
      </c>
      <c r="H1253" s="28">
        <f>+H1252*H1251</f>
        <v>0</v>
      </c>
      <c r="I1253" s="31"/>
      <c r="J1253" s="31"/>
    </row>
    <row r="1254" spans="1:10" ht="16" hidden="1" x14ac:dyDescent="0.2">
      <c r="A1254" s="31"/>
      <c r="B1254" s="31"/>
      <c r="C1254" s="31"/>
      <c r="D1254" s="29"/>
      <c r="E1254" s="29"/>
      <c r="F1254" s="29"/>
      <c r="G1254" s="29"/>
      <c r="H1254" s="29"/>
      <c r="I1254" s="31"/>
      <c r="J1254" s="31"/>
    </row>
    <row r="1255" spans="1:10" ht="16" hidden="1" x14ac:dyDescent="0.2">
      <c r="A1255" s="31"/>
      <c r="B1255" s="183" t="str">
        <f>+F269</f>
        <v xml:space="preserve"> </v>
      </c>
      <c r="C1255" s="33" t="s">
        <v>190</v>
      </c>
      <c r="D1255" s="40">
        <f>Instrucciones!E561</f>
        <v>0</v>
      </c>
      <c r="E1255" s="40">
        <f>+D1255*(1+$E$287)</f>
        <v>0</v>
      </c>
      <c r="F1255" s="40">
        <f>+E1255*(1+$F$287)</f>
        <v>0</v>
      </c>
      <c r="G1255" s="40">
        <f>+F1255*(1+$G$287)</f>
        <v>0</v>
      </c>
      <c r="H1255" s="40">
        <f>+G1255*(1+$H$287)</f>
        <v>0</v>
      </c>
      <c r="I1255" s="31"/>
      <c r="J1255" s="31"/>
    </row>
    <row r="1256" spans="1:10" ht="16" hidden="1" x14ac:dyDescent="0.2">
      <c r="A1256" s="31"/>
      <c r="B1256" s="31"/>
      <c r="C1256" s="34" t="s">
        <v>191</v>
      </c>
      <c r="D1256" s="40" t="b">
        <f>IF(D1255&gt;0,Instrucciones!G561)</f>
        <v>0</v>
      </c>
      <c r="E1256" s="40">
        <f>+D1256*(1+$E$289)</f>
        <v>0</v>
      </c>
      <c r="F1256" s="40">
        <f>+E1256*(1+$F$289)</f>
        <v>0</v>
      </c>
      <c r="G1256" s="40">
        <f>+F1256*(1+$G$289)</f>
        <v>0</v>
      </c>
      <c r="H1256" s="40">
        <f>+G1256*(1+$H$289)</f>
        <v>0</v>
      </c>
      <c r="I1256" s="31"/>
      <c r="J1256" s="31"/>
    </row>
    <row r="1257" spans="1:10" ht="16" hidden="1" x14ac:dyDescent="0.2">
      <c r="A1257" s="31"/>
      <c r="B1257" s="31"/>
      <c r="C1257" s="31"/>
      <c r="D1257" s="28">
        <f>+D1256*D1255</f>
        <v>0</v>
      </c>
      <c r="E1257" s="28">
        <f>+E1256*E1255</f>
        <v>0</v>
      </c>
      <c r="F1257" s="28">
        <f>+F1256*F1255</f>
        <v>0</v>
      </c>
      <c r="G1257" s="28">
        <f>+G1256*G1255</f>
        <v>0</v>
      </c>
      <c r="H1257" s="28">
        <f>+H1256*H1255</f>
        <v>0</v>
      </c>
      <c r="I1257" s="31"/>
      <c r="J1257" s="31"/>
    </row>
    <row r="1258" spans="1:10" ht="16" hidden="1" x14ac:dyDescent="0.2">
      <c r="A1258" s="31"/>
      <c r="B1258" s="31"/>
      <c r="C1258" s="31"/>
      <c r="D1258" s="29"/>
      <c r="E1258" s="29"/>
      <c r="F1258" s="29"/>
      <c r="G1258" s="29"/>
      <c r="H1258" s="29"/>
      <c r="I1258" s="31"/>
      <c r="J1258" s="31"/>
    </row>
    <row r="1259" spans="1:10" ht="16" hidden="1" x14ac:dyDescent="0.2">
      <c r="A1259" s="31"/>
      <c r="B1259" s="183" t="str">
        <f>+F270</f>
        <v xml:space="preserve"> </v>
      </c>
      <c r="C1259" s="33" t="s">
        <v>190</v>
      </c>
      <c r="D1259" s="40">
        <f>Instrucciones!E562</f>
        <v>0</v>
      </c>
      <c r="E1259" s="40">
        <f>+D1259*(1+$E$287)</f>
        <v>0</v>
      </c>
      <c r="F1259" s="40">
        <f>+E1259*(1+$F$287)</f>
        <v>0</v>
      </c>
      <c r="G1259" s="40">
        <f>+F1259*(1+$G$287)</f>
        <v>0</v>
      </c>
      <c r="H1259" s="40">
        <f>+G1259*(1+$H$287)</f>
        <v>0</v>
      </c>
      <c r="I1259" s="31"/>
      <c r="J1259" s="31"/>
    </row>
    <row r="1260" spans="1:10" ht="16" hidden="1" x14ac:dyDescent="0.2">
      <c r="A1260" s="31"/>
      <c r="B1260" s="31"/>
      <c r="C1260" s="34" t="s">
        <v>191</v>
      </c>
      <c r="D1260" s="40" t="b">
        <f>IF(D1259&gt;0,Instrucciones!G562)</f>
        <v>0</v>
      </c>
      <c r="E1260" s="40">
        <f>+D1260*(1+$E$289)</f>
        <v>0</v>
      </c>
      <c r="F1260" s="40">
        <f>+E1260*(1+$F$289)</f>
        <v>0</v>
      </c>
      <c r="G1260" s="40">
        <f>+F1260*(1+$G$289)</f>
        <v>0</v>
      </c>
      <c r="H1260" s="40">
        <f>+G1260*(1+$H$289)</f>
        <v>0</v>
      </c>
      <c r="I1260" s="31"/>
      <c r="J1260" s="31"/>
    </row>
    <row r="1261" spans="1:10" ht="16" hidden="1" x14ac:dyDescent="0.2">
      <c r="A1261" s="31"/>
      <c r="B1261" s="31"/>
      <c r="C1261" s="31"/>
      <c r="D1261" s="28">
        <f>+D1260*D1259</f>
        <v>0</v>
      </c>
      <c r="E1261" s="28">
        <f>+E1260*E1259</f>
        <v>0</v>
      </c>
      <c r="F1261" s="28">
        <f>+F1260*F1259</f>
        <v>0</v>
      </c>
      <c r="G1261" s="28">
        <f>+G1260*G1259</f>
        <v>0</v>
      </c>
      <c r="H1261" s="28">
        <f>+H1260*H1259</f>
        <v>0</v>
      </c>
      <c r="I1261" s="31"/>
      <c r="J1261" s="31"/>
    </row>
    <row r="1262" spans="1:10" ht="16" hidden="1" x14ac:dyDescent="0.2">
      <c r="A1262" s="31"/>
      <c r="B1262" s="31"/>
      <c r="C1262" s="31"/>
      <c r="D1262" s="29"/>
      <c r="E1262" s="29"/>
      <c r="F1262" s="29"/>
      <c r="G1262" s="29"/>
      <c r="H1262" s="29"/>
      <c r="I1262" s="31"/>
      <c r="J1262" s="31"/>
    </row>
    <row r="1263" spans="1:10" ht="16" hidden="1" x14ac:dyDescent="0.2">
      <c r="A1263" s="31"/>
      <c r="B1263" s="183" t="str">
        <f>+F271</f>
        <v xml:space="preserve"> </v>
      </c>
      <c r="C1263" s="33" t="s">
        <v>190</v>
      </c>
      <c r="D1263" s="40">
        <f>Instrucciones!E563</f>
        <v>0</v>
      </c>
      <c r="E1263" s="40">
        <f>+D1263*(1+$E$287)</f>
        <v>0</v>
      </c>
      <c r="F1263" s="40">
        <f>+E1263*(1+$F$287)</f>
        <v>0</v>
      </c>
      <c r="G1263" s="40">
        <f>+F1263*(1+$G$287)</f>
        <v>0</v>
      </c>
      <c r="H1263" s="40">
        <f>+G1263*(1+$H$287)</f>
        <v>0</v>
      </c>
      <c r="I1263" s="31"/>
      <c r="J1263" s="31"/>
    </row>
    <row r="1264" spans="1:10" ht="16" hidden="1" x14ac:dyDescent="0.2">
      <c r="A1264" s="31"/>
      <c r="B1264" s="31"/>
      <c r="C1264" s="34" t="s">
        <v>191</v>
      </c>
      <c r="D1264" s="40" t="b">
        <f>IF(D1263&gt;0,Instrucciones!G563)</f>
        <v>0</v>
      </c>
      <c r="E1264" s="40">
        <f>+D1264*(1+$E$289)</f>
        <v>0</v>
      </c>
      <c r="F1264" s="40">
        <f>+E1264*(1+$F$289)</f>
        <v>0</v>
      </c>
      <c r="G1264" s="40">
        <f>+F1264*(1+$G$289)</f>
        <v>0</v>
      </c>
      <c r="H1264" s="40">
        <f>+G1264*(1+$H$289)</f>
        <v>0</v>
      </c>
      <c r="I1264" s="31"/>
      <c r="J1264" s="31"/>
    </row>
    <row r="1265" spans="1:10" ht="16" hidden="1" x14ac:dyDescent="0.2">
      <c r="A1265" s="31"/>
      <c r="B1265" s="31"/>
      <c r="C1265" s="31"/>
      <c r="D1265" s="28">
        <f>+D1264*D1263</f>
        <v>0</v>
      </c>
      <c r="E1265" s="28">
        <f>+E1264*E1263</f>
        <v>0</v>
      </c>
      <c r="F1265" s="28">
        <f>+F1264*F1263</f>
        <v>0</v>
      </c>
      <c r="G1265" s="28">
        <f>+G1264*G1263</f>
        <v>0</v>
      </c>
      <c r="H1265" s="28">
        <f>+H1264*H1263</f>
        <v>0</v>
      </c>
      <c r="I1265" s="31"/>
      <c r="J1265" s="31"/>
    </row>
    <row r="1266" spans="1:10" ht="16" hidden="1" x14ac:dyDescent="0.2">
      <c r="A1266" s="31"/>
      <c r="B1266" s="31"/>
      <c r="C1266" s="31"/>
      <c r="D1266" s="29"/>
      <c r="E1266" s="29"/>
      <c r="F1266" s="29"/>
      <c r="G1266" s="29"/>
      <c r="H1266" s="29"/>
      <c r="I1266" s="31"/>
      <c r="J1266" s="31"/>
    </row>
    <row r="1267" spans="1:10" ht="16" hidden="1" x14ac:dyDescent="0.2">
      <c r="A1267" s="31"/>
      <c r="B1267" s="183" t="str">
        <f>+F272</f>
        <v xml:space="preserve"> </v>
      </c>
      <c r="C1267" s="33" t="s">
        <v>190</v>
      </c>
      <c r="D1267" s="40">
        <f>Instrucciones!E564</f>
        <v>0</v>
      </c>
      <c r="E1267" s="40">
        <f>+D1267*(1+$E$287)</f>
        <v>0</v>
      </c>
      <c r="F1267" s="40">
        <f>+E1267*(1+$F$287)</f>
        <v>0</v>
      </c>
      <c r="G1267" s="40">
        <f>+F1267*(1+$G$287)</f>
        <v>0</v>
      </c>
      <c r="H1267" s="40">
        <f>+G1267*(1+$H$287)</f>
        <v>0</v>
      </c>
      <c r="I1267" s="31"/>
      <c r="J1267" s="31"/>
    </row>
    <row r="1268" spans="1:10" ht="16" hidden="1" x14ac:dyDescent="0.2">
      <c r="A1268" s="31"/>
      <c r="B1268" s="31"/>
      <c r="C1268" s="34" t="s">
        <v>191</v>
      </c>
      <c r="D1268" s="40" t="b">
        <f>IF(D1267&gt;0,Instrucciones!G564)</f>
        <v>0</v>
      </c>
      <c r="E1268" s="40">
        <f>+D1268*(1+$E$289)</f>
        <v>0</v>
      </c>
      <c r="F1268" s="40">
        <f>+E1268*(1+$F$289)</f>
        <v>0</v>
      </c>
      <c r="G1268" s="40">
        <f>+F1268*(1+$G$289)</f>
        <v>0</v>
      </c>
      <c r="H1268" s="40">
        <f>+G1268*(1+$H$289)</f>
        <v>0</v>
      </c>
      <c r="I1268" s="31"/>
      <c r="J1268" s="31"/>
    </row>
    <row r="1269" spans="1:10" ht="16" hidden="1" x14ac:dyDescent="0.2">
      <c r="A1269" s="31"/>
      <c r="B1269" s="31"/>
      <c r="C1269" s="31"/>
      <c r="D1269" s="28">
        <f>+D1268*D1267</f>
        <v>0</v>
      </c>
      <c r="E1269" s="28">
        <f>+E1268*E1267</f>
        <v>0</v>
      </c>
      <c r="F1269" s="28">
        <f>+F1268*F1267</f>
        <v>0</v>
      </c>
      <c r="G1269" s="28">
        <f>+G1268*G1267</f>
        <v>0</v>
      </c>
      <c r="H1269" s="28">
        <f>+H1268*H1267</f>
        <v>0</v>
      </c>
      <c r="I1269" s="31"/>
      <c r="J1269" s="31"/>
    </row>
    <row r="1270" spans="1:10" ht="16" hidden="1" x14ac:dyDescent="0.2">
      <c r="A1270" s="31"/>
      <c r="B1270" s="31"/>
      <c r="C1270" s="31"/>
      <c r="D1270" s="29"/>
      <c r="E1270" s="29"/>
      <c r="F1270" s="29"/>
      <c r="G1270" s="29"/>
      <c r="H1270" s="29"/>
      <c r="I1270" s="31"/>
      <c r="J1270" s="31"/>
    </row>
    <row r="1271" spans="1:10" ht="16" hidden="1" x14ac:dyDescent="0.2">
      <c r="A1271" s="31"/>
      <c r="B1271" s="183" t="str">
        <f>+F273</f>
        <v xml:space="preserve"> </v>
      </c>
      <c r="C1271" s="33" t="s">
        <v>190</v>
      </c>
      <c r="D1271" s="40">
        <f>Instrucciones!E565</f>
        <v>0</v>
      </c>
      <c r="E1271" s="40">
        <f>+D1271*(1+$E$287)</f>
        <v>0</v>
      </c>
      <c r="F1271" s="40">
        <f>+E1271*(1+$F$287)</f>
        <v>0</v>
      </c>
      <c r="G1271" s="40">
        <f>+F1271*(1+$G$287)</f>
        <v>0</v>
      </c>
      <c r="H1271" s="40">
        <f>+G1271*(1+$H$287)</f>
        <v>0</v>
      </c>
      <c r="I1271" s="31"/>
      <c r="J1271" s="31"/>
    </row>
    <row r="1272" spans="1:10" ht="16" hidden="1" x14ac:dyDescent="0.2">
      <c r="A1272" s="31"/>
      <c r="B1272" s="31"/>
      <c r="C1272" s="34" t="s">
        <v>191</v>
      </c>
      <c r="D1272" s="40" t="b">
        <f>IF(D1271&gt;0,Instrucciones!G565)</f>
        <v>0</v>
      </c>
      <c r="E1272" s="40">
        <f>+D1272*(1+$E$289)</f>
        <v>0</v>
      </c>
      <c r="F1272" s="40">
        <f>+E1272*(1+$F$289)</f>
        <v>0</v>
      </c>
      <c r="G1272" s="40">
        <f>+F1272*(1+$G$289)</f>
        <v>0</v>
      </c>
      <c r="H1272" s="40">
        <f>+G1272*(1+$H$289)</f>
        <v>0</v>
      </c>
      <c r="I1272" s="31"/>
      <c r="J1272" s="31"/>
    </row>
    <row r="1273" spans="1:10" ht="16" hidden="1" x14ac:dyDescent="0.2">
      <c r="A1273" s="31"/>
      <c r="B1273" s="31"/>
      <c r="C1273" s="31"/>
      <c r="D1273" s="28">
        <f>+D1272*D1271</f>
        <v>0</v>
      </c>
      <c r="E1273" s="28">
        <f>+E1272*E1271</f>
        <v>0</v>
      </c>
      <c r="F1273" s="28">
        <f>+F1272*F1271</f>
        <v>0</v>
      </c>
      <c r="G1273" s="28">
        <f>+G1272*G1271</f>
        <v>0</v>
      </c>
      <c r="H1273" s="28">
        <f>+H1272*H1271</f>
        <v>0</v>
      </c>
      <c r="I1273" s="31"/>
      <c r="J1273" s="31"/>
    </row>
    <row r="1274" spans="1:10" ht="16" hidden="1" x14ac:dyDescent="0.2">
      <c r="A1274" s="31"/>
      <c r="B1274" s="31"/>
      <c r="C1274" s="31"/>
      <c r="D1274" s="29"/>
      <c r="E1274" s="29"/>
      <c r="F1274" s="29"/>
      <c r="G1274" s="29"/>
      <c r="H1274" s="29"/>
      <c r="I1274" s="31"/>
      <c r="J1274" s="31"/>
    </row>
    <row r="1275" spans="1:10" ht="16" hidden="1" x14ac:dyDescent="0.2">
      <c r="A1275" s="31"/>
      <c r="B1275" s="183" t="str">
        <f>+F274</f>
        <v xml:space="preserve"> </v>
      </c>
      <c r="C1275" s="33" t="s">
        <v>190</v>
      </c>
      <c r="D1275" s="40">
        <f>Instrucciones!E566</f>
        <v>0</v>
      </c>
      <c r="E1275" s="40">
        <f>+D1275*(1+$E$287)</f>
        <v>0</v>
      </c>
      <c r="F1275" s="40">
        <f>+E1275*(1+$F$287)</f>
        <v>0</v>
      </c>
      <c r="G1275" s="40">
        <f>+F1275*(1+$G$287)</f>
        <v>0</v>
      </c>
      <c r="H1275" s="40">
        <f>+G1275*(1+$H$287)</f>
        <v>0</v>
      </c>
      <c r="I1275" s="31"/>
      <c r="J1275" s="31"/>
    </row>
    <row r="1276" spans="1:10" ht="16" hidden="1" x14ac:dyDescent="0.2">
      <c r="A1276" s="31"/>
      <c r="B1276" s="31"/>
      <c r="C1276" s="34" t="s">
        <v>191</v>
      </c>
      <c r="D1276" s="476" t="b">
        <f>IF(D1275&gt;0,Instrucciones!G566)</f>
        <v>0</v>
      </c>
      <c r="E1276" s="476">
        <f>+D1276*(1+$E$289)</f>
        <v>0</v>
      </c>
      <c r="F1276" s="476">
        <f>+E1276*(1+$F$289)</f>
        <v>0</v>
      </c>
      <c r="G1276" s="476">
        <f>+F1276*(1+$G$289)</f>
        <v>0</v>
      </c>
      <c r="H1276" s="476">
        <f>+G1276*(1+$H$289)</f>
        <v>0</v>
      </c>
      <c r="I1276" s="31"/>
      <c r="J1276" s="31"/>
    </row>
    <row r="1277" spans="1:10" ht="16" hidden="1" x14ac:dyDescent="0.2">
      <c r="A1277" s="31"/>
      <c r="B1277" s="31"/>
      <c r="C1277" s="31"/>
      <c r="D1277" s="28">
        <f>+D1276*D1275</f>
        <v>0</v>
      </c>
      <c r="E1277" s="28">
        <f>+E1276*E1275</f>
        <v>0</v>
      </c>
      <c r="F1277" s="28">
        <f>+F1276*F1275</f>
        <v>0</v>
      </c>
      <c r="G1277" s="28">
        <f>+G1276*G1275</f>
        <v>0</v>
      </c>
      <c r="H1277" s="28">
        <f>+H1276*H1275</f>
        <v>0</v>
      </c>
      <c r="I1277" s="31"/>
      <c r="J1277" s="31"/>
    </row>
    <row r="1278" spans="1:10" ht="16" hidden="1" x14ac:dyDescent="0.2">
      <c r="A1278" s="31"/>
      <c r="B1278" s="31"/>
      <c r="C1278" s="31"/>
      <c r="D1278" s="29"/>
      <c r="E1278" s="29"/>
      <c r="F1278" s="29"/>
      <c r="G1278" s="29"/>
      <c r="H1278" s="29"/>
      <c r="I1278" s="31"/>
      <c r="J1278" s="31"/>
    </row>
    <row r="1279" spans="1:10" ht="16" hidden="1" x14ac:dyDescent="0.2">
      <c r="A1279" s="31"/>
      <c r="B1279" s="183" t="str">
        <f>+F275</f>
        <v xml:space="preserve"> </v>
      </c>
      <c r="C1279" s="33" t="s">
        <v>190</v>
      </c>
      <c r="D1279" s="40">
        <f>Instrucciones!E567</f>
        <v>0</v>
      </c>
      <c r="E1279" s="40">
        <f>+D1279*(1+$E$287)</f>
        <v>0</v>
      </c>
      <c r="F1279" s="40">
        <f>+E1279*(1+$F$287)</f>
        <v>0</v>
      </c>
      <c r="G1279" s="40">
        <f>+F1279*(1+$G$287)</f>
        <v>0</v>
      </c>
      <c r="H1279" s="40">
        <f>+G1279*(1+$H$287)</f>
        <v>0</v>
      </c>
      <c r="I1279" s="31"/>
      <c r="J1279" s="31"/>
    </row>
    <row r="1280" spans="1:10" ht="16" hidden="1" x14ac:dyDescent="0.2">
      <c r="A1280" s="31"/>
      <c r="B1280" s="31"/>
      <c r="C1280" s="34" t="s">
        <v>191</v>
      </c>
      <c r="D1280" s="476" t="b">
        <f>IF(D1279&gt;0,Instrucciones!G567)</f>
        <v>0</v>
      </c>
      <c r="E1280" s="476">
        <f>+D1280*(1+$E$289)</f>
        <v>0</v>
      </c>
      <c r="F1280" s="476">
        <f>+E1280*(1+$F$289)</f>
        <v>0</v>
      </c>
      <c r="G1280" s="476">
        <f>+F1280*(1+$G$289)</f>
        <v>0</v>
      </c>
      <c r="H1280" s="476">
        <f>+G1280*(1+$H$289)</f>
        <v>0</v>
      </c>
      <c r="I1280" s="31"/>
      <c r="J1280" s="31"/>
    </row>
    <row r="1281" spans="1:10" ht="16" hidden="1" x14ac:dyDescent="0.2">
      <c r="A1281" s="31"/>
      <c r="B1281" s="31"/>
      <c r="C1281" s="31"/>
      <c r="D1281" s="28">
        <f>+D1280*D1279</f>
        <v>0</v>
      </c>
      <c r="E1281" s="28">
        <f>+E1280*E1279</f>
        <v>0</v>
      </c>
      <c r="F1281" s="28">
        <f>+F1280*F1279</f>
        <v>0</v>
      </c>
      <c r="G1281" s="28">
        <f>+G1280*G1279</f>
        <v>0</v>
      </c>
      <c r="H1281" s="28">
        <f>+H1280*H1279</f>
        <v>0</v>
      </c>
      <c r="I1281" s="31"/>
      <c r="J1281" s="31"/>
    </row>
    <row r="1282" spans="1:10" ht="16" hidden="1" x14ac:dyDescent="0.2">
      <c r="A1282" s="31"/>
      <c r="B1282" s="31"/>
      <c r="C1282" s="31"/>
      <c r="D1282" s="29"/>
      <c r="E1282" s="29"/>
      <c r="F1282" s="29"/>
      <c r="G1282" s="29"/>
      <c r="H1282" s="29"/>
      <c r="I1282" s="31"/>
      <c r="J1282" s="31"/>
    </row>
    <row r="1283" spans="1:10" ht="16" hidden="1" x14ac:dyDescent="0.2">
      <c r="A1283" s="31"/>
      <c r="B1283" s="31"/>
      <c r="C1283" s="31"/>
      <c r="D1283" s="29"/>
      <c r="E1283" s="29"/>
      <c r="F1283" s="29"/>
      <c r="G1283" s="29"/>
      <c r="H1283" s="29"/>
      <c r="I1283" s="31"/>
      <c r="J1283" s="31"/>
    </row>
    <row r="1284" spans="1:10" ht="16" hidden="1" x14ac:dyDescent="0.2">
      <c r="A1284" s="31"/>
      <c r="B1284" s="31"/>
      <c r="C1284" s="31"/>
      <c r="D1284" s="29"/>
      <c r="E1284" s="29"/>
      <c r="F1284" s="29"/>
      <c r="G1284" s="29"/>
      <c r="H1284" s="29"/>
      <c r="I1284" s="31"/>
      <c r="J1284" s="31"/>
    </row>
    <row r="1285" spans="1:10" ht="16" hidden="1" x14ac:dyDescent="0.2">
      <c r="A1285" s="31"/>
      <c r="B1285" s="31"/>
      <c r="C1285" s="31"/>
      <c r="D1285" s="29"/>
      <c r="E1285" s="29"/>
      <c r="F1285" s="29"/>
      <c r="G1285" s="29"/>
      <c r="H1285" s="29"/>
      <c r="I1285" s="31"/>
      <c r="J1285" s="31"/>
    </row>
    <row r="1286" spans="1:10" ht="16" hidden="1" x14ac:dyDescent="0.2">
      <c r="A1286" s="31"/>
      <c r="B1286" s="31"/>
      <c r="C1286" s="31"/>
      <c r="D1286" s="29"/>
      <c r="E1286" s="29"/>
      <c r="F1286" s="29"/>
      <c r="G1286" s="29"/>
      <c r="H1286" s="29"/>
      <c r="I1286" s="31"/>
      <c r="J1286" s="31"/>
    </row>
    <row r="1287" spans="1:10" ht="16" hidden="1" x14ac:dyDescent="0.2">
      <c r="A1287" s="31"/>
      <c r="B1287" s="31"/>
      <c r="C1287" s="31"/>
      <c r="D1287" s="29"/>
      <c r="E1287" s="29"/>
      <c r="F1287" s="29"/>
      <c r="G1287" s="29"/>
      <c r="H1287" s="29"/>
      <c r="I1287" s="31"/>
      <c r="J1287" s="31"/>
    </row>
    <row r="1288" spans="1:10" ht="16" hidden="1" x14ac:dyDescent="0.2">
      <c r="A1288" s="31"/>
      <c r="B1288" s="31"/>
      <c r="C1288" s="31"/>
      <c r="D1288" s="29"/>
      <c r="E1288" s="29"/>
      <c r="F1288" s="29"/>
      <c r="G1288" s="29"/>
      <c r="H1288" s="29"/>
      <c r="I1288" s="31"/>
      <c r="J1288" s="31"/>
    </row>
    <row r="1289" spans="1:10" ht="16" x14ac:dyDescent="0.2">
      <c r="A1289" s="31"/>
      <c r="B1289" s="31"/>
      <c r="C1289" s="31"/>
      <c r="D1289" s="29"/>
      <c r="E1289" s="29"/>
      <c r="F1289" s="29"/>
      <c r="G1289" s="29"/>
      <c r="H1289" s="29"/>
      <c r="I1289" s="31"/>
      <c r="J1289" s="31"/>
    </row>
    <row r="1290" spans="1:10" x14ac:dyDescent="0.15">
      <c r="A1290" s="16"/>
      <c r="B1290" s="16"/>
      <c r="C1290" s="16"/>
      <c r="D1290" s="16"/>
      <c r="E1290" s="16"/>
      <c r="F1290" s="16"/>
      <c r="G1290" s="16"/>
      <c r="H1290" s="16"/>
      <c r="I1290" s="16"/>
      <c r="J1290" s="16"/>
    </row>
    <row r="1291" spans="1:10" ht="20" customHeight="1" x14ac:dyDescent="0.2">
      <c r="A1291" s="16"/>
      <c r="B1291" s="36" t="s">
        <v>192</v>
      </c>
      <c r="C1291" s="37"/>
      <c r="D1291" s="38">
        <f>+D309+D305+D301+D297+D293+D313+D317+D321+D325+D329+D333+D337+D341+D345+D349+D353+D357+D361+D365+D369+D373+D377+D381+D385+D389+D393+D397+D401+D405+D409+D413+D417+D421+D425+D429+D433+D437+D441+D445+D449+D453+D457+D461+D465+D469+D473+D477+D481+D485+D489+D493+D497+D501+D505+D509+D513+D517+D521+D525+D529+D533+D537+D541+D545+D549+D553+D557+D561+D565+D569+D573+D577+D581+D585+D589+D593+D597+D601+D605+D609+D613+D617+D621+D625+D629+D633+D637+D641+D645+D649+D653+D657+D661+D665+D669+D673+D677+D681+D685+D689+D693+D697+D701+D705+D709+D713+D717+D721+D725+D729+D733+D737+D741+D745+D749+D753+D757+D761+D765+D769+D773+D777+D781+D785+D789+D793+D797+D801+D805+D809+D813+D817+D821+D825+D829+D833+D837+D841+D845+D849+D853+D857+D861+D865+D869+D873+D877+D881+D885+D889+D893+D897+D901+D905+D909+D913+D917+D921+D925+D929+D933+D937+D941+D945+D949+D953+D957+D961+D965+D969+D973+D977+D981+D985+D989+D993+D997+D1001+D1005+D1009+D1013+D1017+D1021+D1025+D1029+D1033+D1037+D1041+D1045+D1049+D1053+D1057+D1061+D1065+D1069+D1073+D1077+D1081+D1085+D1089+D1093+D1097+D1101+D1105+D1109+D1113+D1117+D1121+D1125+D1129+D1133+D1137+D1141+D1145+D1149+D1153+D1157+D1161+D1165+D1169+D1173+D1177+D1181+D1185+D1189+D1193+D1197+D1201+D1205+D1209+D1213+D1217+D1221+D1225+D1229+D1233+D1237+D1241+D1245+D1249+D1253+D1257+D1261+D1265+D1269+D1273+D1277+D1281</f>
        <v>878322000</v>
      </c>
      <c r="E1291" s="38">
        <f t="shared" ref="E1291:H1291" si="2">+E309+E305+E301+E297+E293+E313+E317+E321+E325+E329+E333+E337+E341+E345+E349+E353+E357+E361+E365+E369+E373+E377+E381+E385+E389+E393+E397+E401+E405+E409+E413+E417+E421+E425+E429+E433+E437+E441+E445+E449+E453+E457+E461+E465+E469+E473+E477+E481+E485+E489+E493+E497+E501+E505+E509+E513+E517+E521+E525+E529+E533+E537+E541+E545+E549+E553+E557+E561+E565+E569+E573+E577+E581+E585+E589+E593+E597+E601+E605+E609+E613+E617+E621+E625+E629+E633+E637+E641+E645+E649+E653+E657+E661+E665+E669+E673+E677+E681+E685+E689+E693+E697+E701+E705+E709+E713+E717+E721+E725+E729+E733+E737+E741+E745+E749+E753+E757+E761+E765+E769+E773+E777+E781+E785+E789+E793+E797+E801+E805+E809+E813+E817+E821+E825+E829+E833+E837+E841+E845+E849+E853+E857+E861+E865+E869+E873+E877+E881+E885+E889+E893+E897+E901+E905+E909+E913+E917+E921+E925+E929+E933+E937+E941+E945+E949+E953+E957+E961+E965+E969+E973+E977+E981+E985+E989+E993+E997+E1001+E1005+E1009+E1013+E1017+E1021+E1025+E1029+E1033+E1037+E1041+E1045+E1049+E1053+E1057+E1061+E1065+E1069+E1073+E1077+E1081+E1085+E1089+E1093+E1097+E1101+E1105+E1109+E1113+E1117+E1121+E1125+E1129+E1133+E1137+E1141+E1145+E1149+E1153+E1157+E1161+E1165+E1169+E1173+E1177+E1181+E1185+E1189+E1193+E1197+E1201+E1205+E1209+E1213+E1217+E1221+E1225+E1229+E1233+E1237+E1241+E1245+E1249+E1253+E1257+E1261+E1265+E1269+E1273+E1277+E1281</f>
        <v>1179410781.5999999</v>
      </c>
      <c r="F1291" s="38">
        <f t="shared" si="2"/>
        <v>1618741297.7459998</v>
      </c>
      <c r="G1291" s="38">
        <f t="shared" si="2"/>
        <v>2123141086.1236537</v>
      </c>
      <c r="H1291" s="38">
        <f t="shared" si="2"/>
        <v>2751590847.6162548</v>
      </c>
      <c r="I1291" s="16"/>
      <c r="J1291" s="16"/>
    </row>
    <row r="1292" spans="1:10" x14ac:dyDescent="0.15">
      <c r="A1292" s="16"/>
      <c r="B1292" s="16"/>
      <c r="C1292" s="16"/>
      <c r="D1292" s="16"/>
      <c r="E1292" s="16"/>
      <c r="F1292" s="16"/>
      <c r="G1292" s="16"/>
      <c r="H1292" s="16"/>
      <c r="I1292" s="16"/>
      <c r="J1292" s="16"/>
    </row>
    <row r="1293" spans="1:10" x14ac:dyDescent="0.15">
      <c r="A1293" s="16"/>
      <c r="B1293" s="16"/>
      <c r="C1293" s="16"/>
      <c r="D1293" s="16"/>
      <c r="E1293" s="16"/>
      <c r="F1293" s="16"/>
      <c r="G1293" s="16"/>
      <c r="H1293" s="16"/>
      <c r="I1293" s="16"/>
      <c r="J1293" s="16"/>
    </row>
    <row r="1294" spans="1:10" ht="16" x14ac:dyDescent="0.2">
      <c r="A1294" s="16"/>
      <c r="B1294" s="206" t="s">
        <v>194</v>
      </c>
      <c r="C1294" s="207"/>
      <c r="D1294" s="20" t="s">
        <v>184</v>
      </c>
      <c r="E1294" s="20" t="s">
        <v>185</v>
      </c>
      <c r="F1294" s="20" t="s">
        <v>186</v>
      </c>
      <c r="G1294" s="20" t="s">
        <v>187</v>
      </c>
      <c r="H1294" s="20" t="s">
        <v>188</v>
      </c>
      <c r="I1294" s="16"/>
      <c r="J1294" s="16"/>
    </row>
    <row r="1295" spans="1:10" x14ac:dyDescent="0.15">
      <c r="A1295" s="16"/>
      <c r="B1295" s="16"/>
      <c r="C1295" s="16"/>
      <c r="D1295" s="20">
        <f>+D285</f>
        <v>2027</v>
      </c>
      <c r="E1295" s="20">
        <f>+E285</f>
        <v>2028</v>
      </c>
      <c r="F1295" s="20">
        <f>+F285</f>
        <v>2029</v>
      </c>
      <c r="G1295" s="20">
        <f>+G285</f>
        <v>2030</v>
      </c>
      <c r="H1295" s="20">
        <f>+H285</f>
        <v>2031</v>
      </c>
      <c r="I1295" s="16"/>
      <c r="J1295" s="16"/>
    </row>
    <row r="1296" spans="1:10" x14ac:dyDescent="0.15">
      <c r="A1296" s="16"/>
      <c r="B1296" s="16"/>
      <c r="C1296" s="16"/>
      <c r="D1296" s="24"/>
      <c r="E1296" s="24"/>
      <c r="F1296" s="24"/>
      <c r="G1296" s="24"/>
      <c r="H1296" s="24"/>
      <c r="I1296" s="16"/>
      <c r="J1296" s="16"/>
    </row>
    <row r="1297" spans="1:10" ht="16" x14ac:dyDescent="0.2">
      <c r="A1297" s="16"/>
      <c r="B1297" s="23" t="str">
        <f>+Instrucciones!B581</f>
        <v>Marketing digital</v>
      </c>
      <c r="C1297" s="16"/>
      <c r="D1297" s="40">
        <f>+Instrucciones!C581</f>
        <v>4000000</v>
      </c>
      <c r="E1297" s="40">
        <f>+Instrucciones!D581</f>
        <v>4276000</v>
      </c>
      <c r="F1297" s="40">
        <f>+Instrucciones!E581</f>
        <v>4481248</v>
      </c>
      <c r="G1297" s="40">
        <f>+Instrucciones!F581</f>
        <v>4673941.6639999999</v>
      </c>
      <c r="H1297" s="40">
        <f>+Instrucciones!G581</f>
        <v>4814159.9139200002</v>
      </c>
      <c r="I1297" s="16"/>
      <c r="J1297" s="16"/>
    </row>
    <row r="1298" spans="1:10" x14ac:dyDescent="0.15">
      <c r="A1298" s="16"/>
      <c r="B1298" s="16"/>
      <c r="C1298" s="16"/>
      <c r="D1298" s="16"/>
      <c r="E1298" s="16"/>
      <c r="F1298" s="16"/>
      <c r="G1298" s="16"/>
      <c r="H1298" s="16"/>
      <c r="I1298" s="16"/>
      <c r="J1298" s="16"/>
    </row>
    <row r="1299" spans="1:10" ht="16" x14ac:dyDescent="0.2">
      <c r="A1299" s="16"/>
      <c r="B1299" s="23" t="str">
        <f>+Instrucciones!B582</f>
        <v>Publicidad comercial</v>
      </c>
      <c r="C1299" s="16"/>
      <c r="D1299" s="40">
        <f>+Instrucciones!C582</f>
        <v>2000000</v>
      </c>
      <c r="E1299" s="40">
        <f>+Instrucciones!D582</f>
        <v>2138000</v>
      </c>
      <c r="F1299" s="40">
        <f>+Instrucciones!E582</f>
        <v>2240624</v>
      </c>
      <c r="G1299" s="40">
        <f>+Instrucciones!F582</f>
        <v>2336970.8319999999</v>
      </c>
      <c r="H1299" s="40">
        <f>+Instrucciones!G582</f>
        <v>2407079.9569600001</v>
      </c>
      <c r="I1299" s="16"/>
      <c r="J1299" s="16"/>
    </row>
    <row r="1300" spans="1:10" x14ac:dyDescent="0.15">
      <c r="A1300" s="16"/>
      <c r="B1300" s="16"/>
      <c r="C1300" s="16"/>
      <c r="D1300" s="16"/>
      <c r="E1300" s="16"/>
      <c r="F1300" s="16"/>
      <c r="G1300" s="16"/>
      <c r="H1300" s="16"/>
      <c r="I1300" s="16"/>
      <c r="J1300" s="16"/>
    </row>
    <row r="1301" spans="1:10" ht="16" x14ac:dyDescent="0.2">
      <c r="A1301" s="16"/>
      <c r="B1301" s="23">
        <f>+Instrucciones!B583</f>
        <v>0</v>
      </c>
      <c r="C1301" s="16"/>
      <c r="D1301" s="40">
        <f>+Instrucciones!C583</f>
        <v>0</v>
      </c>
      <c r="E1301" s="40">
        <f>+Instrucciones!D583</f>
        <v>0</v>
      </c>
      <c r="F1301" s="40">
        <f>+Instrucciones!E583</f>
        <v>0</v>
      </c>
      <c r="G1301" s="40">
        <f>+Instrucciones!F583</f>
        <v>0</v>
      </c>
      <c r="H1301" s="40">
        <f>+Instrucciones!G583</f>
        <v>0</v>
      </c>
      <c r="I1301" s="16"/>
      <c r="J1301" s="16"/>
    </row>
    <row r="1302" spans="1:10" x14ac:dyDescent="0.15">
      <c r="A1302" s="16"/>
      <c r="B1302" s="16"/>
      <c r="C1302" s="16"/>
      <c r="D1302" s="16"/>
      <c r="E1302" s="16"/>
      <c r="F1302" s="16"/>
      <c r="G1302" s="16"/>
      <c r="H1302" s="16"/>
      <c r="I1302" s="16"/>
      <c r="J1302" s="16"/>
    </row>
    <row r="1303" spans="1:10" ht="16" x14ac:dyDescent="0.2">
      <c r="A1303" s="16"/>
      <c r="B1303" s="23">
        <f>+Instrucciones!B584</f>
        <v>0</v>
      </c>
      <c r="C1303" s="16"/>
      <c r="D1303" s="40">
        <f>+Instrucciones!C584</f>
        <v>0</v>
      </c>
      <c r="E1303" s="40">
        <f>+Instrucciones!D584</f>
        <v>0</v>
      </c>
      <c r="F1303" s="40">
        <f>+Instrucciones!E584</f>
        <v>0</v>
      </c>
      <c r="G1303" s="40">
        <f>+Instrucciones!F584</f>
        <v>0</v>
      </c>
      <c r="H1303" s="40">
        <f>+Instrucciones!G584</f>
        <v>0</v>
      </c>
      <c r="I1303" s="16"/>
      <c r="J1303" s="16"/>
    </row>
    <row r="1304" spans="1:10" x14ac:dyDescent="0.15">
      <c r="A1304" s="16"/>
      <c r="B1304" s="16"/>
      <c r="C1304" s="16"/>
      <c r="D1304" s="16"/>
      <c r="E1304" s="16"/>
      <c r="F1304" s="16"/>
      <c r="G1304" s="16"/>
      <c r="H1304" s="16"/>
      <c r="I1304" s="16"/>
      <c r="J1304" s="16"/>
    </row>
    <row r="1305" spans="1:10" ht="16" x14ac:dyDescent="0.2">
      <c r="A1305" s="16"/>
      <c r="B1305" s="23">
        <f>+Instrucciones!B586</f>
        <v>0</v>
      </c>
      <c r="C1305" s="16"/>
      <c r="D1305" s="40">
        <f>+Instrucciones!C586</f>
        <v>0</v>
      </c>
      <c r="E1305" s="40">
        <f>+Instrucciones!D586</f>
        <v>0</v>
      </c>
      <c r="F1305" s="40">
        <f>+Instrucciones!E586</f>
        <v>0</v>
      </c>
      <c r="G1305" s="40">
        <f>+Instrucciones!F586</f>
        <v>0</v>
      </c>
      <c r="H1305" s="40">
        <f>+Instrucciones!G586</f>
        <v>0</v>
      </c>
      <c r="I1305" s="16"/>
      <c r="J1305" s="16"/>
    </row>
    <row r="1306" spans="1:10" x14ac:dyDescent="0.15">
      <c r="A1306" s="16"/>
      <c r="B1306" s="16"/>
      <c r="C1306" s="16"/>
      <c r="D1306" s="16"/>
      <c r="E1306" s="16"/>
      <c r="F1306" s="16"/>
      <c r="G1306" s="16"/>
      <c r="H1306" s="16"/>
      <c r="I1306" s="16"/>
      <c r="J1306" s="16"/>
    </row>
    <row r="1307" spans="1:10" ht="20" customHeight="1" x14ac:dyDescent="0.2">
      <c r="A1307" s="16"/>
      <c r="B1307" s="36" t="s">
        <v>195</v>
      </c>
      <c r="C1307" s="16"/>
      <c r="D1307" s="38">
        <f>+D1305+D1303+D1301+D1299+D1297</f>
        <v>6000000</v>
      </c>
      <c r="E1307" s="38">
        <f>+E1305+E1303+E1301+E1299+E1297</f>
        <v>6414000</v>
      </c>
      <c r="F1307" s="38">
        <f>+F1305+F1303+F1301+F1299+F1297</f>
        <v>6721872</v>
      </c>
      <c r="G1307" s="38">
        <f>+G1305+G1303+G1301+G1299+G1297</f>
        <v>7010912.4959999993</v>
      </c>
      <c r="H1307" s="38">
        <f>+H1305+H1303+H1301+H1299+H1297</f>
        <v>7221239.8708800003</v>
      </c>
      <c r="I1307" s="16"/>
      <c r="J1307" s="16"/>
    </row>
    <row r="1308" spans="1:10" x14ac:dyDescent="0.15">
      <c r="A1308" s="16"/>
      <c r="B1308" s="16"/>
      <c r="C1308" s="16"/>
      <c r="D1308" s="16"/>
      <c r="E1308" s="16"/>
      <c r="F1308" s="16"/>
      <c r="G1308" s="16"/>
      <c r="H1308" s="16"/>
      <c r="I1308" s="16"/>
      <c r="J1308" s="16"/>
    </row>
    <row r="1309" spans="1:10" x14ac:dyDescent="0.15">
      <c r="A1309" s="16"/>
      <c r="B1309" s="16"/>
      <c r="C1309" s="16"/>
      <c r="D1309" s="16"/>
      <c r="E1309" s="16"/>
      <c r="F1309" s="16"/>
      <c r="G1309" s="16"/>
      <c r="H1309" s="16"/>
      <c r="I1309" s="16"/>
      <c r="J1309" s="16"/>
    </row>
    <row r="1310" spans="1:10" x14ac:dyDescent="0.15">
      <c r="A1310" s="16"/>
      <c r="B1310" s="16"/>
      <c r="C1310" s="16"/>
      <c r="D1310" s="16"/>
      <c r="E1310" s="16"/>
      <c r="F1310" s="16"/>
      <c r="G1310" s="16"/>
      <c r="H1310" s="16"/>
      <c r="I1310" s="16"/>
      <c r="J1310" s="16"/>
    </row>
    <row r="1311" spans="1:10" x14ac:dyDescent="0.15">
      <c r="A1311" s="16"/>
      <c r="B1311" s="16"/>
      <c r="C1311" s="16"/>
      <c r="D1311" s="16"/>
      <c r="E1311" s="16"/>
      <c r="F1311" s="16"/>
      <c r="G1311" s="16"/>
      <c r="H1311" s="16"/>
      <c r="I1311" s="16"/>
      <c r="J1311" s="16"/>
    </row>
    <row r="1312" spans="1:10" ht="18" x14ac:dyDescent="0.2">
      <c r="A1312" s="16"/>
      <c r="B1312" s="203" t="s">
        <v>198</v>
      </c>
      <c r="C1312" s="204"/>
      <c r="D1312" s="205"/>
      <c r="E1312" s="16"/>
      <c r="F1312" s="16"/>
      <c r="G1312" s="16"/>
      <c r="H1312" s="16"/>
      <c r="I1312" s="16"/>
      <c r="J1312" s="16"/>
    </row>
    <row r="1313" spans="1:10" x14ac:dyDescent="0.15">
      <c r="A1313" s="16"/>
      <c r="B1313" s="16"/>
      <c r="C1313" s="16"/>
      <c r="D1313" s="16"/>
      <c r="E1313" s="16"/>
      <c r="F1313" s="16"/>
      <c r="G1313" s="16"/>
      <c r="H1313" s="16"/>
      <c r="I1313" s="16"/>
      <c r="J1313" s="16"/>
    </row>
    <row r="1314" spans="1:10" ht="16" x14ac:dyDescent="0.2">
      <c r="A1314" s="16"/>
      <c r="B1314" s="36" t="s">
        <v>163</v>
      </c>
      <c r="C1314" s="16"/>
      <c r="D1314" s="20" t="s">
        <v>184</v>
      </c>
      <c r="E1314" s="20" t="s">
        <v>185</v>
      </c>
      <c r="F1314" s="20" t="s">
        <v>186</v>
      </c>
      <c r="G1314" s="20" t="s">
        <v>187</v>
      </c>
      <c r="H1314" s="20" t="s">
        <v>188</v>
      </c>
      <c r="I1314" s="16"/>
      <c r="J1314" s="16"/>
    </row>
    <row r="1315" spans="1:10" x14ac:dyDescent="0.15">
      <c r="A1315" s="16"/>
      <c r="B1315" s="16"/>
      <c r="C1315" s="16"/>
      <c r="D1315" s="20">
        <f>+D1295</f>
        <v>2027</v>
      </c>
      <c r="E1315" s="20">
        <f>+E1295</f>
        <v>2028</v>
      </c>
      <c r="F1315" s="20">
        <f>+F1295</f>
        <v>2029</v>
      </c>
      <c r="G1315" s="20">
        <f>+G1295</f>
        <v>2030</v>
      </c>
      <c r="H1315" s="20">
        <f>+H1295</f>
        <v>2031</v>
      </c>
      <c r="I1315" s="16"/>
      <c r="J1315" s="16"/>
    </row>
    <row r="1316" spans="1:10" x14ac:dyDescent="0.15">
      <c r="A1316" s="16"/>
      <c r="B1316" s="16"/>
      <c r="C1316" s="16"/>
      <c r="D1316" s="24"/>
      <c r="E1316" s="24"/>
      <c r="F1316" s="24"/>
      <c r="G1316" s="24"/>
      <c r="H1316" s="24"/>
      <c r="I1316" s="16"/>
      <c r="J1316" s="16"/>
    </row>
    <row r="1317" spans="1:10" ht="16" x14ac:dyDescent="0.2">
      <c r="A1317" s="16"/>
      <c r="B1317" s="25" t="s">
        <v>340</v>
      </c>
      <c r="C1317" s="16"/>
      <c r="D1317" s="24"/>
      <c r="E1317" s="26">
        <f>IF(Instrucciones!$C$851="x",'Información inicial'!E21,(IF(Instrucciones!$C$853="x",'Información inicial'!E18,Instrucciones!D856)))</f>
        <v>4.8000000000000001E-2</v>
      </c>
      <c r="F1317" s="26">
        <f>IF(Instrucciones!$C$851="x",'Información inicial'!F21,(IF(Instrucciones!$C$853="x",'Información inicial'!F18,Instrucciones!E856)))</f>
        <v>4.2999999999999997E-2</v>
      </c>
      <c r="G1317" s="26">
        <f>IF(Instrucciones!$C$851="x",'Información inicial'!G21,(IF(Instrucciones!$C$853="x",'Información inicial'!G18,Instrucciones!F856)))</f>
        <v>0.03</v>
      </c>
      <c r="H1317" s="26">
        <f>IF(Instrucciones!$C$851="x",'Información inicial'!H21,(IF(Instrucciones!$C$853="x",'Información inicial'!H18,Instrucciones!G856)))</f>
        <v>0.03</v>
      </c>
      <c r="I1317" s="16"/>
      <c r="J1317" s="16"/>
    </row>
    <row r="1318" spans="1:10" x14ac:dyDescent="0.15">
      <c r="A1318" s="16"/>
      <c r="B1318" s="16"/>
      <c r="C1318" s="16"/>
      <c r="D1318" s="24"/>
      <c r="E1318" s="39"/>
      <c r="F1318" s="24"/>
      <c r="G1318" s="24"/>
      <c r="H1318" s="24"/>
      <c r="I1318" s="16"/>
      <c r="J1318" s="16"/>
    </row>
    <row r="1319" spans="1:10" ht="16" x14ac:dyDescent="0.2">
      <c r="A1319" s="16"/>
      <c r="B1319" s="41" t="str">
        <f>+B291</f>
        <v>Agendamiento citas</v>
      </c>
      <c r="C1319" s="23" t="s">
        <v>190</v>
      </c>
      <c r="D1319" s="40">
        <f>+D291</f>
        <v>4477.8</v>
      </c>
      <c r="E1319" s="40">
        <f>+D1319*(1+E1317)</f>
        <v>4692.7344000000003</v>
      </c>
      <c r="F1319" s="40">
        <f t="shared" ref="F1319:H1319" si="3">+E1319*(1+F1317)</f>
        <v>4894.5219791999998</v>
      </c>
      <c r="G1319" s="40">
        <f t="shared" si="3"/>
        <v>5041.3576385759998</v>
      </c>
      <c r="H1319" s="40">
        <f t="shared" si="3"/>
        <v>5192.5983677332797</v>
      </c>
      <c r="I1319" s="16"/>
      <c r="J1319" s="16"/>
    </row>
    <row r="1320" spans="1:10" ht="16" x14ac:dyDescent="0.2">
      <c r="A1320" s="16"/>
      <c r="B1320" s="16"/>
      <c r="C1320" s="23" t="s">
        <v>199</v>
      </c>
      <c r="D1320" s="40">
        <f>+Instrucciones!E597</f>
        <v>7600</v>
      </c>
      <c r="E1320" s="40">
        <f>+D1320*(1+$E$1317)</f>
        <v>7964.8</v>
      </c>
      <c r="F1320" s="40">
        <f>+E1320*(1+$F$1317)</f>
        <v>8307.286399999999</v>
      </c>
      <c r="G1320" s="40">
        <f>+F1320*(1+$G$1317)</f>
        <v>8556.5049920000001</v>
      </c>
      <c r="H1320" s="40">
        <f>+G1320*(1+$H$1317)</f>
        <v>8813.2001417600004</v>
      </c>
      <c r="I1320" s="16"/>
      <c r="J1320" s="16"/>
    </row>
    <row r="1321" spans="1:10" ht="16" x14ac:dyDescent="0.2">
      <c r="A1321" s="16"/>
      <c r="B1321" s="16"/>
      <c r="C1321" s="16"/>
      <c r="D1321" s="28">
        <f>+D1320*D1319</f>
        <v>34031280</v>
      </c>
      <c r="E1321" s="28">
        <f t="shared" ref="E1321:H1321" si="4">+E1320*E1319</f>
        <v>37376690.94912</v>
      </c>
      <c r="F1321" s="28">
        <f t="shared" si="4"/>
        <v>40660195.872309238</v>
      </c>
      <c r="G1321" s="28">
        <f t="shared" si="4"/>
        <v>43136401.800932877</v>
      </c>
      <c r="H1321" s="28">
        <f t="shared" si="4"/>
        <v>45763408.67060969</v>
      </c>
      <c r="I1321" s="16"/>
      <c r="J1321" s="16"/>
    </row>
    <row r="1322" spans="1:10" x14ac:dyDescent="0.15">
      <c r="A1322" s="16"/>
      <c r="B1322" s="16"/>
      <c r="C1322" s="16"/>
      <c r="D1322" s="16"/>
      <c r="E1322" s="16"/>
      <c r="F1322" s="16"/>
      <c r="G1322" s="16"/>
      <c r="H1322" s="16"/>
      <c r="I1322" s="16"/>
      <c r="J1322" s="16"/>
    </row>
    <row r="1323" spans="1:10" ht="16" x14ac:dyDescent="0.2">
      <c r="A1323" s="16"/>
      <c r="B1323" s="27" t="str">
        <f>+B295</f>
        <v>Telemedicina</v>
      </c>
      <c r="C1323" s="23" t="s">
        <v>190</v>
      </c>
      <c r="D1323" s="40">
        <f>+D295</f>
        <v>1224</v>
      </c>
      <c r="E1323" s="40">
        <f>+D1323*(1+E1317)</f>
        <v>1282.752</v>
      </c>
      <c r="F1323" s="40">
        <f>+E1323*(1+F1317)</f>
        <v>1337.9103359999999</v>
      </c>
      <c r="G1323" s="40">
        <f>+F1323*(1+G1317)</f>
        <v>1378.04764608</v>
      </c>
      <c r="H1323" s="40">
        <f>+G1323*(1+H131321)</f>
        <v>1378.04764608</v>
      </c>
      <c r="I1323" s="16"/>
      <c r="J1323" s="16"/>
    </row>
    <row r="1324" spans="1:10" ht="16" x14ac:dyDescent="0.2">
      <c r="A1324" s="16"/>
      <c r="B1324" s="16"/>
      <c r="C1324" s="23" t="s">
        <v>199</v>
      </c>
      <c r="D1324" s="40">
        <f>+Instrucciones!E598</f>
        <v>4800</v>
      </c>
      <c r="E1324" s="40">
        <f>+D1324*(1+$E$1317)</f>
        <v>5030.4000000000005</v>
      </c>
      <c r="F1324" s="40">
        <f>+E1324*(1+$F$1317)</f>
        <v>5246.7071999999998</v>
      </c>
      <c r="G1324" s="40">
        <f>+F1324*(1+$G$1317)</f>
        <v>5404.108416</v>
      </c>
      <c r="H1324" s="40">
        <f>+G1324*(1+$H$1317)</f>
        <v>5566.2316684799998</v>
      </c>
      <c r="I1324" s="16"/>
      <c r="J1324" s="16"/>
    </row>
    <row r="1325" spans="1:10" ht="16" x14ac:dyDescent="0.2">
      <c r="A1325" s="16"/>
      <c r="B1325" s="16"/>
      <c r="C1325" s="16"/>
      <c r="D1325" s="28">
        <f>+D1324*D1323</f>
        <v>5875200</v>
      </c>
      <c r="E1325" s="28">
        <f t="shared" ref="E1325" si="5">+E1324*E1323</f>
        <v>6452755.6608000007</v>
      </c>
      <c r="F1325" s="28">
        <f t="shared" ref="F1325" si="6">+F1324*F1323</f>
        <v>7019623.7928456189</v>
      </c>
      <c r="G1325" s="28">
        <f t="shared" ref="G1325" si="7">+G1324*G1323</f>
        <v>7447118.8818299174</v>
      </c>
      <c r="H1325" s="28">
        <f t="shared" ref="H1325" si="8">+H1324*H1323</f>
        <v>7670532.4482848151</v>
      </c>
      <c r="I1325" s="16"/>
      <c r="J1325" s="16"/>
    </row>
    <row r="1326" spans="1:10" x14ac:dyDescent="0.15">
      <c r="A1326" s="16"/>
      <c r="B1326" s="16"/>
      <c r="C1326" s="16"/>
      <c r="D1326" s="16"/>
      <c r="E1326" s="16"/>
      <c r="F1326" s="16"/>
      <c r="G1326" s="16"/>
      <c r="H1326" s="16"/>
      <c r="I1326" s="16"/>
      <c r="J1326" s="16"/>
    </row>
    <row r="1327" spans="1:10" ht="16" x14ac:dyDescent="0.2">
      <c r="A1327" s="16"/>
      <c r="B1327" s="27" t="str">
        <f>+B299</f>
        <v>Laboratorios</v>
      </c>
      <c r="C1327" s="23" t="s">
        <v>190</v>
      </c>
      <c r="D1327" s="40">
        <f>+D299</f>
        <v>918</v>
      </c>
      <c r="E1327" s="40">
        <f>+D1327*(1+E1317)</f>
        <v>962.06400000000008</v>
      </c>
      <c r="F1327" s="40">
        <f t="shared" ref="F1327:G1327" si="9">+E1327*(1+F1317)</f>
        <v>1003.4327520000001</v>
      </c>
      <c r="G1327" s="40">
        <f t="shared" si="9"/>
        <v>1033.53573456</v>
      </c>
      <c r="H1327" s="40">
        <f>+G1327*(1+H1317)</f>
        <v>1064.5418065968001</v>
      </c>
      <c r="I1327" s="16"/>
      <c r="J1327" s="16"/>
    </row>
    <row r="1328" spans="1:10" ht="16" x14ac:dyDescent="0.2">
      <c r="A1328" s="16"/>
      <c r="B1328" s="16"/>
      <c r="C1328" s="23" t="s">
        <v>199</v>
      </c>
      <c r="D1328" s="40">
        <f>+Instrucciones!E599</f>
        <v>5600</v>
      </c>
      <c r="E1328" s="40">
        <f>+D1328*(1+$E$1317)</f>
        <v>5868.8</v>
      </c>
      <c r="F1328" s="40">
        <f>+E1328*(1+$F$1317)</f>
        <v>6121.1583999999993</v>
      </c>
      <c r="G1328" s="40">
        <f>+F1328*(1+$G$1317)</f>
        <v>6304.7931519999993</v>
      </c>
      <c r="H1328" s="40">
        <f>+G1328*(1+$H$1317)</f>
        <v>6493.9369465599993</v>
      </c>
      <c r="I1328" s="16"/>
      <c r="J1328" s="16"/>
    </row>
    <row r="1329" spans="1:10" ht="16" x14ac:dyDescent="0.2">
      <c r="A1329" s="16"/>
      <c r="B1329" s="16"/>
      <c r="C1329" s="16"/>
      <c r="D1329" s="28">
        <f>+D1328*D1327</f>
        <v>5140800</v>
      </c>
      <c r="E1329" s="28">
        <f t="shared" ref="E1329" si="10">+E1328*E1327</f>
        <v>5646161.2032000003</v>
      </c>
      <c r="F1329" s="28">
        <f t="shared" ref="F1329" si="11">+F1328*F1327</f>
        <v>6142170.8187399162</v>
      </c>
      <c r="G1329" s="28">
        <f t="shared" ref="G1329" si="12">+G1328*G1327</f>
        <v>6516229.0216011768</v>
      </c>
      <c r="H1329" s="28">
        <f t="shared" ref="H1329" si="13">+H1328*H1327</f>
        <v>6913067.3690166892</v>
      </c>
      <c r="I1329" s="16"/>
      <c r="J1329" s="16"/>
    </row>
    <row r="1330" spans="1:10" x14ac:dyDescent="0.15">
      <c r="A1330" s="16"/>
      <c r="B1330" s="16"/>
      <c r="C1330" s="16"/>
      <c r="D1330" s="16"/>
      <c r="E1330" s="16"/>
      <c r="F1330" s="16"/>
      <c r="G1330" s="16"/>
      <c r="H1330" s="16"/>
      <c r="I1330" s="16"/>
      <c r="J1330" s="16"/>
    </row>
    <row r="1331" spans="1:10" ht="16" x14ac:dyDescent="0.2">
      <c r="A1331" s="16"/>
      <c r="B1331" s="27" t="str">
        <f>+B303</f>
        <v>Imágenes</v>
      </c>
      <c r="C1331" s="23" t="s">
        <v>190</v>
      </c>
      <c r="D1331" s="40">
        <f>+D303</f>
        <v>510</v>
      </c>
      <c r="E1331" s="40">
        <f>+D1331*(1+E1317)</f>
        <v>534.48</v>
      </c>
      <c r="F1331" s="40">
        <f t="shared" ref="F1331:H1331" si="14">+E1331*(1+F1317)</f>
        <v>557.46263999999996</v>
      </c>
      <c r="G1331" s="40">
        <f t="shared" si="14"/>
        <v>574.18651920000002</v>
      </c>
      <c r="H1331" s="40">
        <f t="shared" si="14"/>
        <v>591.41211477600007</v>
      </c>
      <c r="I1331" s="16"/>
      <c r="J1331" s="16"/>
    </row>
    <row r="1332" spans="1:10" ht="16" x14ac:dyDescent="0.2">
      <c r="A1332" s="16"/>
      <c r="B1332" s="16"/>
      <c r="C1332" s="23" t="s">
        <v>199</v>
      </c>
      <c r="D1332" s="40">
        <f>+Instrucciones!E600</f>
        <v>11200</v>
      </c>
      <c r="E1332" s="40">
        <f>+D1332*(1+$E$1317)</f>
        <v>11737.6</v>
      </c>
      <c r="F1332" s="40">
        <f>+E1332*(1+$F$1317)</f>
        <v>12242.316799999999</v>
      </c>
      <c r="G1332" s="40">
        <f>+F1332*(1+$G$1317)</f>
        <v>12609.586303999999</v>
      </c>
      <c r="H1332" s="40">
        <f>+G1332*(1+$H$1317)</f>
        <v>12987.873893119999</v>
      </c>
      <c r="I1332" s="16"/>
      <c r="J1332" s="16"/>
    </row>
    <row r="1333" spans="1:10" ht="16" x14ac:dyDescent="0.2">
      <c r="A1333" s="16"/>
      <c r="B1333" s="16"/>
      <c r="C1333" s="16"/>
      <c r="D1333" s="28">
        <f>+D1332*D1331</f>
        <v>5712000</v>
      </c>
      <c r="E1333" s="28">
        <f t="shared" ref="E1333" si="15">+E1332*E1331</f>
        <v>6273512.4480000008</v>
      </c>
      <c r="F1333" s="28">
        <f t="shared" ref="F1333" si="16">+F1332*F1331</f>
        <v>6824634.2430443512</v>
      </c>
      <c r="G1333" s="28">
        <f t="shared" ref="G1333" si="17">+G1332*G1331</f>
        <v>7240254.4684457527</v>
      </c>
      <c r="H1333" s="28">
        <f t="shared" ref="H1333" si="18">+H1332*H1331</f>
        <v>7681185.9655740997</v>
      </c>
      <c r="I1333" s="16"/>
      <c r="J1333" s="16"/>
    </row>
    <row r="1334" spans="1:10" x14ac:dyDescent="0.15">
      <c r="A1334" s="16"/>
      <c r="B1334" s="16"/>
      <c r="C1334" s="16"/>
      <c r="D1334" s="16"/>
      <c r="E1334" s="16"/>
      <c r="F1334" s="16"/>
      <c r="G1334" s="16"/>
      <c r="H1334" s="16"/>
      <c r="I1334" s="16"/>
      <c r="J1334" s="16"/>
    </row>
    <row r="1335" spans="1:10" ht="16" x14ac:dyDescent="0.2">
      <c r="A1335" s="16"/>
      <c r="B1335" s="27" t="str">
        <f>+B307</f>
        <v>Medicamentos</v>
      </c>
      <c r="C1335" s="23" t="s">
        <v>190</v>
      </c>
      <c r="D1335" s="40">
        <f>+D307</f>
        <v>816</v>
      </c>
      <c r="E1335" s="40">
        <f>+E307</f>
        <v>979.19999999999993</v>
      </c>
      <c r="F1335" s="40">
        <f>+F307</f>
        <v>1224</v>
      </c>
      <c r="G1335" s="40">
        <f>+G307</f>
        <v>1468.8</v>
      </c>
      <c r="H1335" s="40">
        <f>+H307</f>
        <v>1762.56</v>
      </c>
      <c r="I1335" s="16"/>
      <c r="J1335" s="16"/>
    </row>
    <row r="1336" spans="1:10" ht="16" x14ac:dyDescent="0.2">
      <c r="A1336" s="16"/>
      <c r="B1336" s="16"/>
      <c r="C1336" s="23" t="s">
        <v>199</v>
      </c>
      <c r="D1336" s="40">
        <f>+Instrucciones!E601</f>
        <v>4320</v>
      </c>
      <c r="E1336" s="40">
        <f>+D1336*(1+$E$1317)</f>
        <v>4527.3600000000006</v>
      </c>
      <c r="F1336" s="40">
        <f>+E1336*(1+$F$1317)</f>
        <v>4722.0364800000007</v>
      </c>
      <c r="G1336" s="40">
        <f>+F1336*(1+$G$1317)</f>
        <v>4863.697574400001</v>
      </c>
      <c r="H1336" s="40">
        <f>+G1336*(1+$H$1317)</f>
        <v>5009.6085016320012</v>
      </c>
      <c r="I1336" s="16"/>
      <c r="J1336" s="16"/>
    </row>
    <row r="1337" spans="1:10" ht="16" x14ac:dyDescent="0.2">
      <c r="A1337" s="16"/>
      <c r="B1337" s="16"/>
      <c r="C1337" s="16"/>
      <c r="D1337" s="28">
        <f>+D1336*D1335</f>
        <v>3525120</v>
      </c>
      <c r="E1337" s="28">
        <f>+E1336*E1335</f>
        <v>4433190.9120000005</v>
      </c>
      <c r="F1337" s="28">
        <f>+F1336*F1335</f>
        <v>5779772.6515200008</v>
      </c>
      <c r="G1337" s="28">
        <f>+G1336*G1335</f>
        <v>7143798.9972787211</v>
      </c>
      <c r="H1337" s="28">
        <f>+H1336*H1335</f>
        <v>8829735.5606364999</v>
      </c>
      <c r="I1337" s="16"/>
      <c r="J1337" s="16"/>
    </row>
    <row r="1338" spans="1:10" x14ac:dyDescent="0.15">
      <c r="A1338" s="16"/>
      <c r="B1338" s="16"/>
      <c r="C1338" s="16"/>
      <c r="D1338" s="16"/>
      <c r="E1338" s="16"/>
      <c r="F1338" s="16"/>
      <c r="G1338" s="16"/>
      <c r="H1338" s="16"/>
      <c r="I1338" s="16"/>
      <c r="J1338" s="16"/>
    </row>
    <row r="1339" spans="1:10" ht="16" x14ac:dyDescent="0.2">
      <c r="A1339" s="16"/>
      <c r="B1339" s="27" t="str">
        <f>+B311</f>
        <v>Salud ocupacional</v>
      </c>
      <c r="C1339" s="23" t="s">
        <v>190</v>
      </c>
      <c r="D1339" s="40">
        <f>+D311</f>
        <v>306</v>
      </c>
      <c r="E1339" s="40">
        <f>+E311</f>
        <v>367.2</v>
      </c>
      <c r="F1339" s="40">
        <f>+F311</f>
        <v>459</v>
      </c>
      <c r="G1339" s="40">
        <f>+G311</f>
        <v>550.79999999999995</v>
      </c>
      <c r="H1339" s="40">
        <f>+H311</f>
        <v>660.95999999999992</v>
      </c>
      <c r="I1339" s="16"/>
      <c r="J1339" s="16"/>
    </row>
    <row r="1340" spans="1:10" ht="16" x14ac:dyDescent="0.2">
      <c r="A1340" s="16"/>
      <c r="B1340" s="16"/>
      <c r="C1340" s="23" t="s">
        <v>199</v>
      </c>
      <c r="D1340" s="40">
        <f>+Instrucciones!E602</f>
        <v>140000</v>
      </c>
      <c r="E1340" s="40">
        <f>+D1340*(1+$E$1317)</f>
        <v>146720</v>
      </c>
      <c r="F1340" s="40">
        <f>+E1340*(1+$F$1317)</f>
        <v>153028.96</v>
      </c>
      <c r="G1340" s="40">
        <f>+F1340*(1+$G$1317)</f>
        <v>157619.82879999999</v>
      </c>
      <c r="H1340" s="40">
        <f>+G1340*(1+$H$1317)</f>
        <v>162348.423664</v>
      </c>
      <c r="I1340" s="16"/>
      <c r="J1340" s="16"/>
    </row>
    <row r="1341" spans="1:10" ht="16" x14ac:dyDescent="0.2">
      <c r="A1341" s="16"/>
      <c r="B1341" s="16"/>
      <c r="C1341" s="16"/>
      <c r="D1341" s="28">
        <f>+D1340*D1339</f>
        <v>42840000</v>
      </c>
      <c r="E1341" s="28">
        <f>+E1340*E1339</f>
        <v>53875584</v>
      </c>
      <c r="F1341" s="28">
        <f>+F1340*F1339</f>
        <v>70240292.640000001</v>
      </c>
      <c r="G1341" s="28">
        <f>+G1340*G1339</f>
        <v>86817001.703039989</v>
      </c>
      <c r="H1341" s="28">
        <f>+H1340*H1339</f>
        <v>107305814.10495743</v>
      </c>
      <c r="I1341" s="16"/>
      <c r="J1341" s="16"/>
    </row>
    <row r="1342" spans="1:10" x14ac:dyDescent="0.15">
      <c r="A1342" s="16"/>
      <c r="B1342" s="16"/>
      <c r="C1342" s="16"/>
      <c r="D1342" s="16"/>
      <c r="E1342" s="16"/>
      <c r="F1342" s="16"/>
      <c r="G1342" s="16"/>
      <c r="H1342" s="16"/>
      <c r="I1342" s="16"/>
      <c r="J1342" s="16"/>
    </row>
    <row r="1343" spans="1:10" ht="16" x14ac:dyDescent="0.2">
      <c r="A1343" s="16"/>
      <c r="B1343" s="27" t="str">
        <f>+B315</f>
        <v>Bienestar</v>
      </c>
      <c r="C1343" s="23" t="s">
        <v>190</v>
      </c>
      <c r="D1343" s="40">
        <f>+D315</f>
        <v>255</v>
      </c>
      <c r="E1343" s="40">
        <f>+E315</f>
        <v>306</v>
      </c>
      <c r="F1343" s="40">
        <f>+F315</f>
        <v>382.5</v>
      </c>
      <c r="G1343" s="40">
        <f>+G315</f>
        <v>459</v>
      </c>
      <c r="H1343" s="40">
        <f>+H315</f>
        <v>550.79999999999995</v>
      </c>
      <c r="I1343" s="16"/>
      <c r="J1343" s="16"/>
    </row>
    <row r="1344" spans="1:10" ht="16" x14ac:dyDescent="0.2">
      <c r="A1344" s="16"/>
      <c r="B1344" s="16"/>
      <c r="C1344" s="23" t="s">
        <v>199</v>
      </c>
      <c r="D1344" s="40">
        <f>+Instrucciones!E603</f>
        <v>180000</v>
      </c>
      <c r="E1344" s="40">
        <f>+D1344*(1+$E$1317)</f>
        <v>188640</v>
      </c>
      <c r="F1344" s="40">
        <f>+E1344*(1+$F$1317)</f>
        <v>196751.52</v>
      </c>
      <c r="G1344" s="40">
        <f>+F1344*(1+$G$1317)</f>
        <v>202654.0656</v>
      </c>
      <c r="H1344" s="40">
        <f>+G1344*(1+$H$1317)</f>
        <v>208733.68756799999</v>
      </c>
      <c r="I1344" s="16"/>
      <c r="J1344" s="16"/>
    </row>
    <row r="1345" spans="1:10" ht="16" x14ac:dyDescent="0.2">
      <c r="A1345" s="16"/>
      <c r="B1345" s="16"/>
      <c r="C1345" s="16"/>
      <c r="D1345" s="28">
        <f>+D1344*D1343</f>
        <v>45900000</v>
      </c>
      <c r="E1345" s="28">
        <f>+E1344*E1343</f>
        <v>57723840</v>
      </c>
      <c r="F1345" s="28">
        <f>+F1344*F1343</f>
        <v>75257456.399999991</v>
      </c>
      <c r="G1345" s="28">
        <f>+G1344*G1343</f>
        <v>93018216.110400006</v>
      </c>
      <c r="H1345" s="28">
        <f>+H1344*H1343</f>
        <v>114970515.11245438</v>
      </c>
      <c r="I1345" s="16"/>
      <c r="J1345" s="16"/>
    </row>
    <row r="1346" spans="1:10" x14ac:dyDescent="0.15">
      <c r="A1346" s="16"/>
      <c r="B1346" s="16"/>
      <c r="C1346" s="16"/>
      <c r="D1346" s="16"/>
      <c r="E1346" s="16"/>
      <c r="F1346" s="16"/>
      <c r="G1346" s="16"/>
      <c r="H1346" s="16"/>
      <c r="I1346" s="16"/>
      <c r="J1346" s="16"/>
    </row>
    <row r="1347" spans="1:10" ht="16" x14ac:dyDescent="0.2">
      <c r="A1347" s="16"/>
      <c r="B1347" s="27" t="str">
        <f>+B319</f>
        <v>Financiación</v>
      </c>
      <c r="C1347" s="23" t="s">
        <v>190</v>
      </c>
      <c r="D1347" s="40">
        <f>+D319</f>
        <v>204</v>
      </c>
      <c r="E1347" s="40">
        <f>+E319</f>
        <v>244.79999999999998</v>
      </c>
      <c r="F1347" s="40">
        <f>+F319</f>
        <v>306</v>
      </c>
      <c r="G1347" s="40">
        <f>+G319</f>
        <v>367.2</v>
      </c>
      <c r="H1347" s="40">
        <f>+H319</f>
        <v>440.64</v>
      </c>
      <c r="I1347" s="16"/>
      <c r="J1347" s="16"/>
    </row>
    <row r="1348" spans="1:10" ht="16" x14ac:dyDescent="0.2">
      <c r="A1348" s="16"/>
      <c r="B1348" s="16"/>
      <c r="C1348" s="23" t="s">
        <v>199</v>
      </c>
      <c r="D1348" s="40">
        <f>+Instrucciones!E604</f>
        <v>160000</v>
      </c>
      <c r="E1348" s="40">
        <f>+D1348*(1+$E$1317)</f>
        <v>167680</v>
      </c>
      <c r="F1348" s="40">
        <f>+E1348*(1+$F$1317)</f>
        <v>174890.23999999999</v>
      </c>
      <c r="G1348" s="40">
        <f>+F1348*(1+$G$1317)</f>
        <v>180136.9472</v>
      </c>
      <c r="H1348" s="40">
        <f>+G1348*(1+$H$1317)</f>
        <v>185541.055616</v>
      </c>
      <c r="I1348" s="16"/>
      <c r="J1348" s="16"/>
    </row>
    <row r="1349" spans="1:10" ht="16" x14ac:dyDescent="0.2">
      <c r="A1349" s="16"/>
      <c r="B1349" s="16"/>
      <c r="C1349" s="16"/>
      <c r="D1349" s="28">
        <f>+D1348*D1347</f>
        <v>32640000</v>
      </c>
      <c r="E1349" s="28">
        <f>+E1348*E1347</f>
        <v>41048064</v>
      </c>
      <c r="F1349" s="28">
        <f>+F1348*F1347</f>
        <v>53516413.439999998</v>
      </c>
      <c r="G1349" s="28">
        <f>+G1348*G1347</f>
        <v>66146287.011839993</v>
      </c>
      <c r="H1349" s="28">
        <f>+H1348*H1347</f>
        <v>81756810.74663423</v>
      </c>
      <c r="I1349" s="16"/>
      <c r="J1349" s="16"/>
    </row>
    <row r="1350" spans="1:10" x14ac:dyDescent="0.15">
      <c r="A1350" s="16"/>
      <c r="B1350" s="16"/>
      <c r="C1350" s="16"/>
      <c r="D1350" s="16"/>
      <c r="E1350" s="16"/>
      <c r="F1350" s="16"/>
      <c r="G1350" s="16"/>
      <c r="H1350" s="16"/>
      <c r="I1350" s="16"/>
      <c r="J1350" s="16"/>
    </row>
    <row r="1351" spans="1:10" ht="16" x14ac:dyDescent="0.2">
      <c r="A1351" s="16"/>
      <c r="B1351" s="27" t="str">
        <f>+B323</f>
        <v xml:space="preserve"> </v>
      </c>
      <c r="C1351" s="23" t="s">
        <v>190</v>
      </c>
      <c r="D1351" s="40">
        <f>+D323</f>
        <v>0</v>
      </c>
      <c r="E1351" s="40">
        <f>+E323</f>
        <v>0</v>
      </c>
      <c r="F1351" s="40">
        <f>+F323</f>
        <v>0</v>
      </c>
      <c r="G1351" s="40">
        <f>+G323</f>
        <v>0</v>
      </c>
      <c r="H1351" s="40">
        <f>+H323</f>
        <v>0</v>
      </c>
      <c r="I1351" s="16"/>
      <c r="J1351" s="16"/>
    </row>
    <row r="1352" spans="1:10" ht="16" x14ac:dyDescent="0.2">
      <c r="A1352" s="16"/>
      <c r="B1352" s="16"/>
      <c r="C1352" s="23" t="s">
        <v>199</v>
      </c>
      <c r="D1352" s="40">
        <f>+Instrucciones!E605</f>
        <v>0</v>
      </c>
      <c r="E1352" s="40">
        <f>+D1352*(1+$E$1317)</f>
        <v>0</v>
      </c>
      <c r="F1352" s="40">
        <f>+E1352*(1+$F$1317)</f>
        <v>0</v>
      </c>
      <c r="G1352" s="40">
        <f>+F1352*(1+$G$1317)</f>
        <v>0</v>
      </c>
      <c r="H1352" s="40">
        <f>+G1352*(1+$H$1317)</f>
        <v>0</v>
      </c>
      <c r="I1352" s="16"/>
      <c r="J1352" s="16"/>
    </row>
    <row r="1353" spans="1:10" ht="16" x14ac:dyDescent="0.2">
      <c r="A1353" s="16"/>
      <c r="B1353" s="16"/>
      <c r="C1353" s="16"/>
      <c r="D1353" s="28">
        <f>+D1352*D1351</f>
        <v>0</v>
      </c>
      <c r="E1353" s="28">
        <f>+E1352*E1351</f>
        <v>0</v>
      </c>
      <c r="F1353" s="28">
        <f>+F1352*F1351</f>
        <v>0</v>
      </c>
      <c r="G1353" s="28">
        <f>+G1352*G1351</f>
        <v>0</v>
      </c>
      <c r="H1353" s="28">
        <f>+H1352*H1351</f>
        <v>0</v>
      </c>
      <c r="I1353" s="16"/>
      <c r="J1353" s="16"/>
    </row>
    <row r="1354" spans="1:10" x14ac:dyDescent="0.15">
      <c r="A1354" s="16"/>
      <c r="B1354" s="16"/>
      <c r="C1354" s="16"/>
      <c r="D1354" s="16"/>
      <c r="E1354" s="16"/>
      <c r="F1354" s="16"/>
      <c r="G1354" s="16"/>
      <c r="H1354" s="16"/>
      <c r="I1354" s="16"/>
      <c r="J1354" s="16"/>
    </row>
    <row r="1355" spans="1:10" ht="16" x14ac:dyDescent="0.2">
      <c r="A1355" s="16"/>
      <c r="B1355" s="27" t="str">
        <f>+B327</f>
        <v xml:space="preserve"> </v>
      </c>
      <c r="C1355" s="23" t="s">
        <v>190</v>
      </c>
      <c r="D1355" s="40">
        <f>+D327</f>
        <v>0</v>
      </c>
      <c r="E1355" s="40">
        <f>+E327</f>
        <v>0</v>
      </c>
      <c r="F1355" s="40">
        <f>+F327</f>
        <v>0</v>
      </c>
      <c r="G1355" s="40">
        <f>+G327</f>
        <v>0</v>
      </c>
      <c r="H1355" s="40">
        <f>+H327</f>
        <v>0</v>
      </c>
      <c r="I1355" s="16"/>
      <c r="J1355" s="16"/>
    </row>
    <row r="1356" spans="1:10" ht="16" x14ac:dyDescent="0.2">
      <c r="A1356" s="16"/>
      <c r="B1356" s="16"/>
      <c r="C1356" s="23" t="s">
        <v>199</v>
      </c>
      <c r="D1356" s="40">
        <f>+Instrucciones!E606</f>
        <v>0</v>
      </c>
      <c r="E1356" s="40">
        <f>+D1356*(1+$E$1317)</f>
        <v>0</v>
      </c>
      <c r="F1356" s="40">
        <f>+E1356*(1+$F$1317)</f>
        <v>0</v>
      </c>
      <c r="G1356" s="40">
        <f>+F1356*(1+$G$1317)</f>
        <v>0</v>
      </c>
      <c r="H1356" s="40">
        <f>+G1356*(1+$H$1317)</f>
        <v>0</v>
      </c>
      <c r="I1356" s="16"/>
      <c r="J1356" s="16"/>
    </row>
    <row r="1357" spans="1:10" ht="16" x14ac:dyDescent="0.2">
      <c r="A1357" s="16"/>
      <c r="B1357" s="16"/>
      <c r="C1357" s="16"/>
      <c r="D1357" s="28">
        <f>+D1356*D1355</f>
        <v>0</v>
      </c>
      <c r="E1357" s="28">
        <f>+E1356*E1355</f>
        <v>0</v>
      </c>
      <c r="F1357" s="28">
        <f>+F1356*F1355</f>
        <v>0</v>
      </c>
      <c r="G1357" s="28">
        <f>+G1356*G1355</f>
        <v>0</v>
      </c>
      <c r="H1357" s="28">
        <f>+H1356*H1355</f>
        <v>0</v>
      </c>
      <c r="I1357" s="16"/>
      <c r="J1357" s="16"/>
    </row>
    <row r="1358" spans="1:10" x14ac:dyDescent="0.15">
      <c r="A1358" s="16"/>
      <c r="B1358" s="16"/>
      <c r="C1358" s="16"/>
      <c r="D1358" s="16"/>
      <c r="E1358" s="16"/>
      <c r="F1358" s="16"/>
      <c r="G1358" s="16"/>
      <c r="H1358" s="16"/>
      <c r="I1358" s="16"/>
      <c r="J1358" s="16"/>
    </row>
    <row r="1359" spans="1:10" ht="16" x14ac:dyDescent="0.2">
      <c r="A1359" s="16"/>
      <c r="B1359" s="27" t="str">
        <f>+B331</f>
        <v xml:space="preserve"> </v>
      </c>
      <c r="C1359" s="23" t="s">
        <v>190</v>
      </c>
      <c r="D1359" s="40">
        <f>+D331</f>
        <v>0</v>
      </c>
      <c r="E1359" s="40">
        <f>+E331</f>
        <v>0</v>
      </c>
      <c r="F1359" s="40">
        <f>+F331</f>
        <v>0</v>
      </c>
      <c r="G1359" s="40">
        <f>+G331</f>
        <v>0</v>
      </c>
      <c r="H1359" s="40">
        <f>+H331</f>
        <v>0</v>
      </c>
      <c r="I1359" s="16"/>
      <c r="J1359" s="16"/>
    </row>
    <row r="1360" spans="1:10" ht="16" x14ac:dyDescent="0.2">
      <c r="A1360" s="16"/>
      <c r="B1360" s="16"/>
      <c r="C1360" s="23" t="s">
        <v>199</v>
      </c>
      <c r="D1360" s="40">
        <f>+Instrucciones!E607</f>
        <v>0</v>
      </c>
      <c r="E1360" s="40">
        <f>+D1360*(1+$E$1317)</f>
        <v>0</v>
      </c>
      <c r="F1360" s="40">
        <f>+E1360*(1+$F$1317)</f>
        <v>0</v>
      </c>
      <c r="G1360" s="40">
        <f>+F1360*(1+$G$1317)</f>
        <v>0</v>
      </c>
      <c r="H1360" s="40">
        <f>+G1360*(1+$H$1317)</f>
        <v>0</v>
      </c>
      <c r="I1360" s="16"/>
      <c r="J1360" s="16"/>
    </row>
    <row r="1361" spans="1:10" ht="16" x14ac:dyDescent="0.2">
      <c r="A1361" s="16"/>
      <c r="B1361" s="16"/>
      <c r="C1361" s="16"/>
      <c r="D1361" s="28">
        <f>+D1360*D1359</f>
        <v>0</v>
      </c>
      <c r="E1361" s="28">
        <f>+E1360*E1359</f>
        <v>0</v>
      </c>
      <c r="F1361" s="28">
        <f>+F1360*F1359</f>
        <v>0</v>
      </c>
      <c r="G1361" s="28">
        <f>+G1360*G1359</f>
        <v>0</v>
      </c>
      <c r="H1361" s="28">
        <f>+H1360*H1359</f>
        <v>0</v>
      </c>
      <c r="I1361" s="16"/>
      <c r="J1361" s="16"/>
    </row>
    <row r="1362" spans="1:10" x14ac:dyDescent="0.15">
      <c r="A1362" s="16"/>
      <c r="B1362" s="16"/>
      <c r="C1362" s="16"/>
      <c r="D1362" s="16"/>
      <c r="E1362" s="16"/>
      <c r="F1362" s="16"/>
      <c r="G1362" s="16"/>
      <c r="H1362" s="16"/>
      <c r="I1362" s="16"/>
      <c r="J1362" s="16"/>
    </row>
    <row r="1363" spans="1:10" ht="16" x14ac:dyDescent="0.2">
      <c r="A1363" s="16"/>
      <c r="B1363" s="27" t="str">
        <f>+B335</f>
        <v xml:space="preserve"> </v>
      </c>
      <c r="C1363" s="23" t="s">
        <v>190</v>
      </c>
      <c r="D1363" s="40">
        <f>+D335</f>
        <v>0</v>
      </c>
      <c r="E1363" s="40">
        <f>+E335</f>
        <v>0</v>
      </c>
      <c r="F1363" s="40">
        <f>+F335</f>
        <v>0</v>
      </c>
      <c r="G1363" s="40">
        <f>+G335</f>
        <v>0</v>
      </c>
      <c r="H1363" s="40">
        <f>+H335</f>
        <v>0</v>
      </c>
      <c r="I1363" s="16"/>
      <c r="J1363" s="16"/>
    </row>
    <row r="1364" spans="1:10" ht="16" x14ac:dyDescent="0.2">
      <c r="A1364" s="16"/>
      <c r="B1364" s="16"/>
      <c r="C1364" s="23" t="s">
        <v>199</v>
      </c>
      <c r="D1364" s="40">
        <f>+Instrucciones!E608</f>
        <v>0</v>
      </c>
      <c r="E1364" s="40">
        <f>+D1364*(1+$E$1317)</f>
        <v>0</v>
      </c>
      <c r="F1364" s="40">
        <f>+E1364*(1+$F$1317)</f>
        <v>0</v>
      </c>
      <c r="G1364" s="40">
        <f>+F1364*(1+$G$1317)</f>
        <v>0</v>
      </c>
      <c r="H1364" s="40">
        <f>+G1364*(1+$H$1317)</f>
        <v>0</v>
      </c>
      <c r="I1364" s="16"/>
      <c r="J1364" s="16"/>
    </row>
    <row r="1365" spans="1:10" ht="16" x14ac:dyDescent="0.2">
      <c r="A1365" s="16"/>
      <c r="B1365" s="16"/>
      <c r="C1365" s="16"/>
      <c r="D1365" s="28">
        <f>+D1364*D1363</f>
        <v>0</v>
      </c>
      <c r="E1365" s="28">
        <f>+E1364*E1363</f>
        <v>0</v>
      </c>
      <c r="F1365" s="28">
        <f>+F1364*F1363</f>
        <v>0</v>
      </c>
      <c r="G1365" s="28">
        <f>+G1364*G1363</f>
        <v>0</v>
      </c>
      <c r="H1365" s="28">
        <f>+H1364*H1363</f>
        <v>0</v>
      </c>
      <c r="I1365" s="16"/>
      <c r="J1365" s="16"/>
    </row>
    <row r="1366" spans="1:10" x14ac:dyDescent="0.15">
      <c r="A1366" s="16"/>
      <c r="B1366" s="16"/>
      <c r="C1366" s="16"/>
      <c r="D1366" s="16"/>
      <c r="E1366" s="16"/>
      <c r="F1366" s="16"/>
      <c r="G1366" s="16"/>
      <c r="H1366" s="16"/>
      <c r="I1366" s="16"/>
      <c r="J1366" s="16"/>
    </row>
    <row r="1367" spans="1:10" ht="16" x14ac:dyDescent="0.2">
      <c r="A1367" s="16"/>
      <c r="B1367" s="27" t="str">
        <f>+B339</f>
        <v xml:space="preserve"> </v>
      </c>
      <c r="C1367" s="23" t="s">
        <v>190</v>
      </c>
      <c r="D1367" s="40">
        <f>+D339</f>
        <v>0</v>
      </c>
      <c r="E1367" s="40">
        <f>+E339</f>
        <v>0</v>
      </c>
      <c r="F1367" s="40">
        <f>+F339</f>
        <v>0</v>
      </c>
      <c r="G1367" s="40">
        <f>+G339</f>
        <v>0</v>
      </c>
      <c r="H1367" s="40">
        <f>+H339</f>
        <v>0</v>
      </c>
      <c r="I1367" s="16"/>
      <c r="J1367" s="16"/>
    </row>
    <row r="1368" spans="1:10" ht="16" x14ac:dyDescent="0.2">
      <c r="A1368" s="16"/>
      <c r="B1368" s="16"/>
      <c r="C1368" s="23" t="s">
        <v>199</v>
      </c>
      <c r="D1368" s="40">
        <f>+Instrucciones!E609</f>
        <v>0</v>
      </c>
      <c r="E1368" s="40">
        <f>+D1368*(1+$E$1317)</f>
        <v>0</v>
      </c>
      <c r="F1368" s="40">
        <f>+E1368*(1+$F$1317)</f>
        <v>0</v>
      </c>
      <c r="G1368" s="40">
        <f>+F1368*(1+$G$1317)</f>
        <v>0</v>
      </c>
      <c r="H1368" s="40">
        <f>+G1368*(1+$H$1317)</f>
        <v>0</v>
      </c>
      <c r="I1368" s="16"/>
      <c r="J1368" s="16"/>
    </row>
    <row r="1369" spans="1:10" ht="16" x14ac:dyDescent="0.2">
      <c r="A1369" s="16"/>
      <c r="B1369" s="16"/>
      <c r="C1369" s="16"/>
      <c r="D1369" s="28">
        <f>+D1368*D1367</f>
        <v>0</v>
      </c>
      <c r="E1369" s="28">
        <f>+E1368*E1367</f>
        <v>0</v>
      </c>
      <c r="F1369" s="28">
        <f>+F1368*F1367</f>
        <v>0</v>
      </c>
      <c r="G1369" s="28">
        <f>+G1368*G1367</f>
        <v>0</v>
      </c>
      <c r="H1369" s="28">
        <f>+H1368*H1367</f>
        <v>0</v>
      </c>
      <c r="I1369" s="16"/>
      <c r="J1369" s="16"/>
    </row>
    <row r="1370" spans="1:10" x14ac:dyDescent="0.15">
      <c r="A1370" s="16"/>
      <c r="B1370" s="16"/>
      <c r="C1370" s="16"/>
      <c r="D1370" s="16"/>
      <c r="E1370" s="16"/>
      <c r="F1370" s="16"/>
      <c r="G1370" s="16"/>
      <c r="H1370" s="16"/>
      <c r="I1370" s="16"/>
      <c r="J1370" s="16"/>
    </row>
    <row r="1371" spans="1:10" ht="16" x14ac:dyDescent="0.2">
      <c r="A1371" s="16"/>
      <c r="B1371" s="27" t="str">
        <f>+B343</f>
        <v xml:space="preserve"> </v>
      </c>
      <c r="C1371" s="23" t="s">
        <v>190</v>
      </c>
      <c r="D1371" s="40">
        <f>+D343</f>
        <v>0</v>
      </c>
      <c r="E1371" s="40">
        <f>+E343</f>
        <v>0</v>
      </c>
      <c r="F1371" s="40">
        <f>+F343</f>
        <v>0</v>
      </c>
      <c r="G1371" s="40">
        <f>+G343</f>
        <v>0</v>
      </c>
      <c r="H1371" s="40">
        <f>+H343</f>
        <v>0</v>
      </c>
      <c r="I1371" s="16"/>
      <c r="J1371" s="16"/>
    </row>
    <row r="1372" spans="1:10" ht="16" x14ac:dyDescent="0.2">
      <c r="A1372" s="16"/>
      <c r="B1372" s="16"/>
      <c r="C1372" s="23" t="s">
        <v>199</v>
      </c>
      <c r="D1372" s="40">
        <f>+Instrucciones!E610</f>
        <v>0</v>
      </c>
      <c r="E1372" s="40">
        <f>+D1372*(1+$E$1317)</f>
        <v>0</v>
      </c>
      <c r="F1372" s="40">
        <f>+E1372*(1+$F$1317)</f>
        <v>0</v>
      </c>
      <c r="G1372" s="40">
        <f>+F1372*(1+$G$1317)</f>
        <v>0</v>
      </c>
      <c r="H1372" s="40">
        <f>+G1372*(1+$H$1317)</f>
        <v>0</v>
      </c>
      <c r="I1372" s="16"/>
      <c r="J1372" s="16"/>
    </row>
    <row r="1373" spans="1:10" ht="16" x14ac:dyDescent="0.2">
      <c r="A1373" s="16"/>
      <c r="B1373" s="16"/>
      <c r="C1373" s="16"/>
      <c r="D1373" s="28">
        <f>+D1372*D1371</f>
        <v>0</v>
      </c>
      <c r="E1373" s="28">
        <f>+E1372*E1371</f>
        <v>0</v>
      </c>
      <c r="F1373" s="28">
        <f>+F1372*F1371</f>
        <v>0</v>
      </c>
      <c r="G1373" s="28">
        <f>+G1372*G1371</f>
        <v>0</v>
      </c>
      <c r="H1373" s="28">
        <f>+H1372*H1371</f>
        <v>0</v>
      </c>
      <c r="I1373" s="16"/>
      <c r="J1373" s="16"/>
    </row>
    <row r="1374" spans="1:10" x14ac:dyDescent="0.15">
      <c r="A1374" s="16"/>
      <c r="B1374" s="16"/>
      <c r="C1374" s="16"/>
      <c r="D1374" s="16"/>
      <c r="E1374" s="16"/>
      <c r="F1374" s="16"/>
      <c r="G1374" s="16"/>
      <c r="H1374" s="16"/>
      <c r="I1374" s="16"/>
      <c r="J1374" s="16"/>
    </row>
    <row r="1375" spans="1:10" ht="16" x14ac:dyDescent="0.2">
      <c r="A1375" s="16"/>
      <c r="B1375" s="27" t="str">
        <f>+B347</f>
        <v xml:space="preserve"> </v>
      </c>
      <c r="C1375" s="23" t="s">
        <v>190</v>
      </c>
      <c r="D1375" s="40">
        <f>+D347</f>
        <v>0</v>
      </c>
      <c r="E1375" s="40">
        <f>+E347</f>
        <v>0</v>
      </c>
      <c r="F1375" s="40">
        <f>+F347</f>
        <v>0</v>
      </c>
      <c r="G1375" s="40">
        <f>+G347</f>
        <v>0</v>
      </c>
      <c r="H1375" s="40">
        <f>+H347</f>
        <v>0</v>
      </c>
      <c r="I1375" s="16"/>
      <c r="J1375" s="16"/>
    </row>
    <row r="1376" spans="1:10" ht="16" x14ac:dyDescent="0.2">
      <c r="A1376" s="16"/>
      <c r="B1376" s="16"/>
      <c r="C1376" s="23" t="s">
        <v>199</v>
      </c>
      <c r="D1376" s="40">
        <f>+Instrucciones!E611</f>
        <v>0</v>
      </c>
      <c r="E1376" s="40">
        <f>+D1376*(1+$E$1317)</f>
        <v>0</v>
      </c>
      <c r="F1376" s="40">
        <f>+E1376*(1+$F$1317)</f>
        <v>0</v>
      </c>
      <c r="G1376" s="40">
        <f>+F1376*(1+$G$1317)</f>
        <v>0</v>
      </c>
      <c r="H1376" s="40">
        <f>+G1376*(1+$H$1317)</f>
        <v>0</v>
      </c>
      <c r="I1376" s="16"/>
      <c r="J1376" s="16"/>
    </row>
    <row r="1377" spans="1:10" ht="16" x14ac:dyDescent="0.2">
      <c r="A1377" s="16"/>
      <c r="B1377" s="16"/>
      <c r="C1377" s="16"/>
      <c r="D1377" s="28">
        <f>+D1376*D1375</f>
        <v>0</v>
      </c>
      <c r="E1377" s="28">
        <f>+E1376*E1375</f>
        <v>0</v>
      </c>
      <c r="F1377" s="28">
        <f>+F1376*F1375</f>
        <v>0</v>
      </c>
      <c r="G1377" s="28">
        <f>+G1376*G1375</f>
        <v>0</v>
      </c>
      <c r="H1377" s="28">
        <f>+H1376*H1375</f>
        <v>0</v>
      </c>
      <c r="I1377" s="16"/>
      <c r="J1377" s="16"/>
    </row>
    <row r="1378" spans="1:10" x14ac:dyDescent="0.15">
      <c r="A1378" s="16"/>
      <c r="B1378" s="16"/>
      <c r="C1378" s="16"/>
      <c r="D1378" s="16"/>
      <c r="E1378" s="16"/>
      <c r="F1378" s="16"/>
      <c r="G1378" s="16"/>
      <c r="H1378" s="16"/>
      <c r="I1378" s="16"/>
      <c r="J1378" s="16"/>
    </row>
    <row r="1379" spans="1:10" ht="16" x14ac:dyDescent="0.2">
      <c r="A1379" s="16"/>
      <c r="B1379" s="27" t="str">
        <f>+B351</f>
        <v xml:space="preserve"> </v>
      </c>
      <c r="C1379" s="23" t="s">
        <v>190</v>
      </c>
      <c r="D1379" s="40">
        <f>+D351</f>
        <v>0</v>
      </c>
      <c r="E1379" s="40">
        <f>+E351</f>
        <v>0</v>
      </c>
      <c r="F1379" s="40">
        <f>+F351</f>
        <v>0</v>
      </c>
      <c r="G1379" s="40">
        <f>+G351</f>
        <v>0</v>
      </c>
      <c r="H1379" s="40">
        <f>+H351</f>
        <v>0</v>
      </c>
      <c r="I1379" s="16"/>
      <c r="J1379" s="16"/>
    </row>
    <row r="1380" spans="1:10" ht="16" x14ac:dyDescent="0.2">
      <c r="A1380" s="16"/>
      <c r="B1380" s="16"/>
      <c r="C1380" s="23" t="s">
        <v>199</v>
      </c>
      <c r="D1380" s="40">
        <f>+Instrucciones!E612</f>
        <v>0</v>
      </c>
      <c r="E1380" s="40">
        <f>+D1380*(1+$E$1317)</f>
        <v>0</v>
      </c>
      <c r="F1380" s="40">
        <f>+E1380*(1+$F$1317)</f>
        <v>0</v>
      </c>
      <c r="G1380" s="40">
        <f>+F1380*(1+$G$1317)</f>
        <v>0</v>
      </c>
      <c r="H1380" s="40">
        <f>+G1380*(1+$H$1317)</f>
        <v>0</v>
      </c>
      <c r="I1380" s="16"/>
      <c r="J1380" s="16"/>
    </row>
    <row r="1381" spans="1:10" ht="16" x14ac:dyDescent="0.2">
      <c r="A1381" s="16"/>
      <c r="B1381" s="16"/>
      <c r="C1381" s="16"/>
      <c r="D1381" s="28">
        <f>+D1380*D1379</f>
        <v>0</v>
      </c>
      <c r="E1381" s="28">
        <f>+E1380*E1379</f>
        <v>0</v>
      </c>
      <c r="F1381" s="28">
        <f>+F1380*F1379</f>
        <v>0</v>
      </c>
      <c r="G1381" s="28">
        <f>+G1380*G1379</f>
        <v>0</v>
      </c>
      <c r="H1381" s="28">
        <f>+H1380*H1379</f>
        <v>0</v>
      </c>
      <c r="I1381" s="16"/>
      <c r="J1381" s="16"/>
    </row>
    <row r="1382" spans="1:10" x14ac:dyDescent="0.15">
      <c r="A1382" s="16"/>
      <c r="B1382" s="16"/>
      <c r="C1382" s="16"/>
      <c r="D1382" s="16"/>
      <c r="E1382" s="16"/>
      <c r="F1382" s="16"/>
      <c r="G1382" s="16"/>
      <c r="H1382" s="16"/>
      <c r="I1382" s="16"/>
      <c r="J1382" s="16"/>
    </row>
    <row r="1383" spans="1:10" ht="16" x14ac:dyDescent="0.2">
      <c r="A1383" s="16"/>
      <c r="B1383" s="27" t="str">
        <f>+B355</f>
        <v xml:space="preserve"> </v>
      </c>
      <c r="C1383" s="23" t="s">
        <v>190</v>
      </c>
      <c r="D1383" s="40">
        <f>+D355</f>
        <v>0</v>
      </c>
      <c r="E1383" s="40">
        <f>+E355</f>
        <v>0</v>
      </c>
      <c r="F1383" s="40">
        <f>+F355</f>
        <v>0</v>
      </c>
      <c r="G1383" s="40">
        <f>+G355</f>
        <v>0</v>
      </c>
      <c r="H1383" s="40">
        <f>+H355</f>
        <v>0</v>
      </c>
      <c r="I1383" s="16"/>
      <c r="J1383" s="16"/>
    </row>
    <row r="1384" spans="1:10" ht="16" x14ac:dyDescent="0.2">
      <c r="A1384" s="16"/>
      <c r="B1384" s="16"/>
      <c r="C1384" s="23" t="s">
        <v>199</v>
      </c>
      <c r="D1384" s="40">
        <f>+Instrucciones!E613</f>
        <v>0</v>
      </c>
      <c r="E1384" s="40">
        <f>+D1384*(1+$E$1317)</f>
        <v>0</v>
      </c>
      <c r="F1384" s="40">
        <f>+E1384*(1+$F$1317)</f>
        <v>0</v>
      </c>
      <c r="G1384" s="40">
        <f>+F1384*(1+$G$1317)</f>
        <v>0</v>
      </c>
      <c r="H1384" s="40">
        <f>+G1384*(1+$H$1317)</f>
        <v>0</v>
      </c>
      <c r="I1384" s="16"/>
      <c r="J1384" s="16"/>
    </row>
    <row r="1385" spans="1:10" ht="16" x14ac:dyDescent="0.2">
      <c r="A1385" s="16"/>
      <c r="B1385" s="16"/>
      <c r="C1385" s="16"/>
      <c r="D1385" s="28">
        <f>+D1384*D1383</f>
        <v>0</v>
      </c>
      <c r="E1385" s="28">
        <f>+E1384*E1383</f>
        <v>0</v>
      </c>
      <c r="F1385" s="28">
        <f>+F1384*F1383</f>
        <v>0</v>
      </c>
      <c r="G1385" s="28">
        <f>+G1384*G1383</f>
        <v>0</v>
      </c>
      <c r="H1385" s="28">
        <f>+H1384*H1383</f>
        <v>0</v>
      </c>
      <c r="I1385" s="16"/>
      <c r="J1385" s="16"/>
    </row>
    <row r="1386" spans="1:10" x14ac:dyDescent="0.15">
      <c r="A1386" s="16"/>
      <c r="B1386" s="16"/>
      <c r="C1386" s="16"/>
      <c r="D1386" s="16"/>
      <c r="E1386" s="16"/>
      <c r="F1386" s="16"/>
      <c r="G1386" s="16"/>
      <c r="H1386" s="16"/>
      <c r="I1386" s="16"/>
      <c r="J1386" s="16"/>
    </row>
    <row r="1387" spans="1:10" ht="16" x14ac:dyDescent="0.2">
      <c r="A1387" s="16"/>
      <c r="B1387" s="27" t="str">
        <f>+B359</f>
        <v xml:space="preserve"> </v>
      </c>
      <c r="C1387" s="23" t="s">
        <v>190</v>
      </c>
      <c r="D1387" s="40">
        <f>+D359</f>
        <v>0</v>
      </c>
      <c r="E1387" s="40">
        <f>+E359</f>
        <v>0</v>
      </c>
      <c r="F1387" s="40">
        <f>+F359</f>
        <v>0</v>
      </c>
      <c r="G1387" s="40">
        <f>+G359</f>
        <v>0</v>
      </c>
      <c r="H1387" s="40">
        <f>+H359</f>
        <v>0</v>
      </c>
      <c r="I1387" s="16"/>
      <c r="J1387" s="16"/>
    </row>
    <row r="1388" spans="1:10" ht="16" x14ac:dyDescent="0.2">
      <c r="A1388" s="16"/>
      <c r="B1388" s="16"/>
      <c r="C1388" s="23" t="s">
        <v>199</v>
      </c>
      <c r="D1388" s="40">
        <f>+Instrucciones!E614</f>
        <v>0</v>
      </c>
      <c r="E1388" s="40">
        <f>+D1388*(1+$E$1317)</f>
        <v>0</v>
      </c>
      <c r="F1388" s="40">
        <f>+E1388*(1+$F$1317)</f>
        <v>0</v>
      </c>
      <c r="G1388" s="40">
        <f>+F1388*(1+$G$1317)</f>
        <v>0</v>
      </c>
      <c r="H1388" s="40">
        <f>+G1388*(1+$H$1317)</f>
        <v>0</v>
      </c>
      <c r="I1388" s="16"/>
      <c r="J1388" s="16"/>
    </row>
    <row r="1389" spans="1:10" ht="16" x14ac:dyDescent="0.2">
      <c r="A1389" s="16"/>
      <c r="B1389" s="16"/>
      <c r="C1389" s="16"/>
      <c r="D1389" s="28">
        <f>+D1388*D1387</f>
        <v>0</v>
      </c>
      <c r="E1389" s="28">
        <f>+E1388*E1387</f>
        <v>0</v>
      </c>
      <c r="F1389" s="28">
        <f>+F1388*F1387</f>
        <v>0</v>
      </c>
      <c r="G1389" s="28">
        <f>+G1388*G1387</f>
        <v>0</v>
      </c>
      <c r="H1389" s="28">
        <f>+H1388*H1387</f>
        <v>0</v>
      </c>
      <c r="I1389" s="16"/>
      <c r="J1389" s="16"/>
    </row>
    <row r="1390" spans="1:10" x14ac:dyDescent="0.15">
      <c r="A1390" s="16"/>
      <c r="B1390" s="16"/>
      <c r="C1390" s="16"/>
      <c r="D1390" s="16"/>
      <c r="E1390" s="16"/>
      <c r="F1390" s="16"/>
      <c r="G1390" s="16"/>
      <c r="H1390" s="16"/>
      <c r="I1390" s="16"/>
      <c r="J1390" s="16"/>
    </row>
    <row r="1391" spans="1:10" ht="16" x14ac:dyDescent="0.2">
      <c r="A1391" s="16"/>
      <c r="B1391" s="27" t="str">
        <f>+B363</f>
        <v xml:space="preserve"> </v>
      </c>
      <c r="C1391" s="23" t="s">
        <v>190</v>
      </c>
      <c r="D1391" s="40">
        <f>+D363</f>
        <v>0</v>
      </c>
      <c r="E1391" s="40">
        <f>+E363</f>
        <v>0</v>
      </c>
      <c r="F1391" s="40">
        <f>+F363</f>
        <v>0</v>
      </c>
      <c r="G1391" s="40">
        <f>+G363</f>
        <v>0</v>
      </c>
      <c r="H1391" s="40">
        <f>+H363</f>
        <v>0</v>
      </c>
      <c r="I1391" s="16"/>
      <c r="J1391" s="16"/>
    </row>
    <row r="1392" spans="1:10" ht="16" x14ac:dyDescent="0.2">
      <c r="A1392" s="16"/>
      <c r="B1392" s="16"/>
      <c r="C1392" s="23" t="s">
        <v>199</v>
      </c>
      <c r="D1392" s="40">
        <f>+Instrucciones!E615</f>
        <v>0</v>
      </c>
      <c r="E1392" s="40">
        <f>+D1392*(1+$E$1317)</f>
        <v>0</v>
      </c>
      <c r="F1392" s="40">
        <f>+E1392*(1+$F$1317)</f>
        <v>0</v>
      </c>
      <c r="G1392" s="40">
        <f>+F1392*(1+$G$1317)</f>
        <v>0</v>
      </c>
      <c r="H1392" s="40">
        <f>+G1392*(1+$H$1317)</f>
        <v>0</v>
      </c>
      <c r="I1392" s="16"/>
      <c r="J1392" s="16"/>
    </row>
    <row r="1393" spans="1:10" ht="16" x14ac:dyDescent="0.2">
      <c r="A1393" s="16"/>
      <c r="B1393" s="16"/>
      <c r="C1393" s="16"/>
      <c r="D1393" s="28">
        <f>+D1392*D1391</f>
        <v>0</v>
      </c>
      <c r="E1393" s="28">
        <f>+E1392*E1391</f>
        <v>0</v>
      </c>
      <c r="F1393" s="28">
        <f>+F1392*F1391</f>
        <v>0</v>
      </c>
      <c r="G1393" s="28">
        <f>+G1392*G1391</f>
        <v>0</v>
      </c>
      <c r="H1393" s="28">
        <f>+H1392*H1391</f>
        <v>0</v>
      </c>
      <c r="I1393" s="16"/>
      <c r="J1393" s="16"/>
    </row>
    <row r="1394" spans="1:10" x14ac:dyDescent="0.15">
      <c r="A1394" s="16"/>
      <c r="B1394" s="16"/>
      <c r="C1394" s="16"/>
      <c r="D1394" s="16"/>
      <c r="E1394" s="16"/>
      <c r="F1394" s="16"/>
      <c r="G1394" s="16"/>
      <c r="H1394" s="16"/>
      <c r="I1394" s="16"/>
      <c r="J1394" s="16"/>
    </row>
    <row r="1395" spans="1:10" ht="16" x14ac:dyDescent="0.2">
      <c r="A1395" s="16"/>
      <c r="B1395" s="27" t="str">
        <f>+B367</f>
        <v xml:space="preserve"> </v>
      </c>
      <c r="C1395" s="23" t="s">
        <v>190</v>
      </c>
      <c r="D1395" s="40">
        <f>+D367</f>
        <v>0</v>
      </c>
      <c r="E1395" s="40">
        <f>+E367</f>
        <v>0</v>
      </c>
      <c r="F1395" s="40">
        <f>+F367</f>
        <v>0</v>
      </c>
      <c r="G1395" s="40">
        <f>+G367</f>
        <v>0</v>
      </c>
      <c r="H1395" s="40">
        <f>+H367</f>
        <v>0</v>
      </c>
      <c r="I1395" s="16"/>
      <c r="J1395" s="16"/>
    </row>
    <row r="1396" spans="1:10" ht="16" x14ac:dyDescent="0.2">
      <c r="A1396" s="16"/>
      <c r="B1396" s="16"/>
      <c r="C1396" s="23" t="s">
        <v>199</v>
      </c>
      <c r="D1396" s="40">
        <f>+Instrucciones!E616</f>
        <v>0</v>
      </c>
      <c r="E1396" s="40">
        <f>+D1396*(1+$E$1317)</f>
        <v>0</v>
      </c>
      <c r="F1396" s="40">
        <f>+E1396*(1+$F$1317)</f>
        <v>0</v>
      </c>
      <c r="G1396" s="40">
        <f>+F1396*(1+$G$1317)</f>
        <v>0</v>
      </c>
      <c r="H1396" s="40">
        <f>+G1396*(1+$H$1317)</f>
        <v>0</v>
      </c>
      <c r="I1396" s="16"/>
      <c r="J1396" s="16"/>
    </row>
    <row r="1397" spans="1:10" ht="16" x14ac:dyDescent="0.2">
      <c r="A1397" s="16"/>
      <c r="B1397" s="16"/>
      <c r="C1397" s="16"/>
      <c r="D1397" s="28">
        <f>+D1396*D1395</f>
        <v>0</v>
      </c>
      <c r="E1397" s="28">
        <f>+E1396*E1395</f>
        <v>0</v>
      </c>
      <c r="F1397" s="28">
        <f>+F1396*F1395</f>
        <v>0</v>
      </c>
      <c r="G1397" s="28">
        <f>+G1396*G1395</f>
        <v>0</v>
      </c>
      <c r="H1397" s="28">
        <f>+H1396*H1395</f>
        <v>0</v>
      </c>
      <c r="I1397" s="16"/>
      <c r="J1397" s="16"/>
    </row>
    <row r="1398" spans="1:10" x14ac:dyDescent="0.15">
      <c r="A1398" s="16"/>
      <c r="B1398" s="16"/>
      <c r="C1398" s="16"/>
      <c r="D1398" s="16"/>
      <c r="E1398" s="16"/>
      <c r="F1398" s="16"/>
      <c r="G1398" s="16"/>
      <c r="H1398" s="16"/>
      <c r="I1398" s="16"/>
      <c r="J1398" s="16"/>
    </row>
    <row r="1399" spans="1:10" ht="16" x14ac:dyDescent="0.2">
      <c r="A1399" s="16"/>
      <c r="B1399" s="27" t="str">
        <f>+B371</f>
        <v xml:space="preserve"> </v>
      </c>
      <c r="C1399" s="23" t="s">
        <v>190</v>
      </c>
      <c r="D1399" s="40">
        <f>+D371</f>
        <v>0</v>
      </c>
      <c r="E1399" s="40">
        <f>+E371</f>
        <v>0</v>
      </c>
      <c r="F1399" s="40">
        <f>+F371</f>
        <v>0</v>
      </c>
      <c r="G1399" s="40">
        <f>+G371</f>
        <v>0</v>
      </c>
      <c r="H1399" s="40">
        <f>+H371</f>
        <v>0</v>
      </c>
      <c r="I1399" s="16"/>
      <c r="J1399" s="16"/>
    </row>
    <row r="1400" spans="1:10" ht="16" x14ac:dyDescent="0.2">
      <c r="A1400" s="16"/>
      <c r="B1400" s="16"/>
      <c r="C1400" s="23" t="s">
        <v>199</v>
      </c>
      <c r="D1400" s="40">
        <f>+Instrucciones!E617</f>
        <v>0</v>
      </c>
      <c r="E1400" s="40">
        <f>+D1400*(1+$E$1317)</f>
        <v>0</v>
      </c>
      <c r="F1400" s="40">
        <f>+E1400*(1+$F$1317)</f>
        <v>0</v>
      </c>
      <c r="G1400" s="40">
        <f>+F1400*(1+$G$1317)</f>
        <v>0</v>
      </c>
      <c r="H1400" s="40">
        <f>+G1400*(1+$H$1317)</f>
        <v>0</v>
      </c>
      <c r="I1400" s="16"/>
      <c r="J1400" s="16"/>
    </row>
    <row r="1401" spans="1:10" ht="16" x14ac:dyDescent="0.2">
      <c r="A1401" s="16"/>
      <c r="B1401" s="16"/>
      <c r="C1401" s="16"/>
      <c r="D1401" s="28">
        <f>+D1400*D1399</f>
        <v>0</v>
      </c>
      <c r="E1401" s="28">
        <f>+E1400*E1399</f>
        <v>0</v>
      </c>
      <c r="F1401" s="28">
        <f>+F1400*F1399</f>
        <v>0</v>
      </c>
      <c r="G1401" s="28">
        <f>+G1400*G1399</f>
        <v>0</v>
      </c>
      <c r="H1401" s="28">
        <f>+H1400*H1399</f>
        <v>0</v>
      </c>
      <c r="I1401" s="16"/>
      <c r="J1401" s="16"/>
    </row>
    <row r="1402" spans="1:10" x14ac:dyDescent="0.15">
      <c r="A1402" s="16"/>
      <c r="B1402" s="16"/>
      <c r="C1402" s="16"/>
      <c r="D1402" s="16"/>
      <c r="E1402" s="16"/>
      <c r="F1402" s="16"/>
      <c r="G1402" s="16"/>
      <c r="H1402" s="16"/>
      <c r="I1402" s="16"/>
      <c r="J1402" s="16"/>
    </row>
    <row r="1403" spans="1:10" ht="16" x14ac:dyDescent="0.2">
      <c r="A1403" s="16"/>
      <c r="B1403" s="27" t="str">
        <f>+B375</f>
        <v xml:space="preserve"> </v>
      </c>
      <c r="C1403" s="23" t="s">
        <v>190</v>
      </c>
      <c r="D1403" s="40">
        <f>+D375</f>
        <v>0</v>
      </c>
      <c r="E1403" s="40">
        <f>+E375</f>
        <v>0</v>
      </c>
      <c r="F1403" s="40">
        <f>+F375</f>
        <v>0</v>
      </c>
      <c r="G1403" s="40">
        <f>+G375</f>
        <v>0</v>
      </c>
      <c r="H1403" s="40">
        <f>+H375</f>
        <v>0</v>
      </c>
      <c r="I1403" s="16"/>
      <c r="J1403" s="16"/>
    </row>
    <row r="1404" spans="1:10" ht="16" x14ac:dyDescent="0.2">
      <c r="A1404" s="16"/>
      <c r="B1404" s="16"/>
      <c r="C1404" s="23" t="s">
        <v>199</v>
      </c>
      <c r="D1404" s="40">
        <f>+Instrucciones!E618</f>
        <v>0</v>
      </c>
      <c r="E1404" s="40">
        <f>+D1404*(1+$E$1317)</f>
        <v>0</v>
      </c>
      <c r="F1404" s="40">
        <f>+E1404*(1+$F$1317)</f>
        <v>0</v>
      </c>
      <c r="G1404" s="40">
        <f>+F1404*(1+$G$1317)</f>
        <v>0</v>
      </c>
      <c r="H1404" s="40">
        <f>+G1404*(1+$H$1317)</f>
        <v>0</v>
      </c>
      <c r="I1404" s="16"/>
      <c r="J1404" s="16"/>
    </row>
    <row r="1405" spans="1:10" ht="16" x14ac:dyDescent="0.2">
      <c r="A1405" s="16"/>
      <c r="B1405" s="16"/>
      <c r="C1405" s="16"/>
      <c r="D1405" s="28">
        <f>+D1404*D1403</f>
        <v>0</v>
      </c>
      <c r="E1405" s="28">
        <f>+E1404*E1403</f>
        <v>0</v>
      </c>
      <c r="F1405" s="28">
        <f>+F1404*F1403</f>
        <v>0</v>
      </c>
      <c r="G1405" s="28">
        <f>+G1404*G1403</f>
        <v>0</v>
      </c>
      <c r="H1405" s="28">
        <f>+H1404*H1403</f>
        <v>0</v>
      </c>
      <c r="I1405" s="16"/>
      <c r="J1405" s="16"/>
    </row>
    <row r="1406" spans="1:10" x14ac:dyDescent="0.15">
      <c r="A1406" s="16"/>
      <c r="B1406" s="16"/>
      <c r="C1406" s="16"/>
      <c r="D1406" s="16"/>
      <c r="E1406" s="16"/>
      <c r="F1406" s="16"/>
      <c r="G1406" s="16"/>
      <c r="H1406" s="16"/>
      <c r="I1406" s="16"/>
      <c r="J1406" s="16"/>
    </row>
    <row r="1407" spans="1:10" ht="16" x14ac:dyDescent="0.2">
      <c r="A1407" s="16"/>
      <c r="B1407" s="27" t="str">
        <f>+B379</f>
        <v xml:space="preserve"> </v>
      </c>
      <c r="C1407" s="23" t="s">
        <v>190</v>
      </c>
      <c r="D1407" s="40">
        <f>+D379</f>
        <v>0</v>
      </c>
      <c r="E1407" s="40">
        <f>+E379</f>
        <v>0</v>
      </c>
      <c r="F1407" s="40">
        <f>+F379</f>
        <v>0</v>
      </c>
      <c r="G1407" s="40">
        <f>+G379</f>
        <v>0</v>
      </c>
      <c r="H1407" s="40">
        <f>+H379</f>
        <v>0</v>
      </c>
      <c r="I1407" s="16"/>
      <c r="J1407" s="16"/>
    </row>
    <row r="1408" spans="1:10" ht="16" x14ac:dyDescent="0.2">
      <c r="A1408" s="16"/>
      <c r="B1408" s="16"/>
      <c r="C1408" s="23" t="s">
        <v>199</v>
      </c>
      <c r="D1408" s="40">
        <f>+Instrucciones!E619</f>
        <v>0</v>
      </c>
      <c r="E1408" s="40">
        <f>+D1408*(1+$E$1317)</f>
        <v>0</v>
      </c>
      <c r="F1408" s="40">
        <f>+E1408*(1+$F$1317)</f>
        <v>0</v>
      </c>
      <c r="G1408" s="40">
        <f>+F1408*(1+$G$1317)</f>
        <v>0</v>
      </c>
      <c r="H1408" s="40">
        <f>+G1408*(1+$H$1317)</f>
        <v>0</v>
      </c>
      <c r="I1408" s="16"/>
      <c r="J1408" s="16"/>
    </row>
    <row r="1409" spans="1:10" ht="16" x14ac:dyDescent="0.2">
      <c r="A1409" s="16"/>
      <c r="B1409" s="16"/>
      <c r="C1409" s="16"/>
      <c r="D1409" s="28">
        <f>+D1408*D1407</f>
        <v>0</v>
      </c>
      <c r="E1409" s="28">
        <f>+E1408*E1407</f>
        <v>0</v>
      </c>
      <c r="F1409" s="28">
        <f>+F1408*F1407</f>
        <v>0</v>
      </c>
      <c r="G1409" s="28">
        <f>+G1408*G1407</f>
        <v>0</v>
      </c>
      <c r="H1409" s="28">
        <f>+H1408*H1407</f>
        <v>0</v>
      </c>
      <c r="I1409" s="16"/>
      <c r="J1409" s="16"/>
    </row>
    <row r="1410" spans="1:10" x14ac:dyDescent="0.15">
      <c r="A1410" s="16"/>
      <c r="B1410" s="16"/>
      <c r="C1410" s="16"/>
      <c r="D1410" s="16"/>
      <c r="E1410" s="16"/>
      <c r="F1410" s="16"/>
      <c r="G1410" s="16"/>
      <c r="H1410" s="16"/>
      <c r="I1410" s="16"/>
      <c r="J1410" s="16"/>
    </row>
    <row r="1411" spans="1:10" ht="16" x14ac:dyDescent="0.2">
      <c r="A1411" s="16"/>
      <c r="B1411" s="27" t="str">
        <f>+B383</f>
        <v xml:space="preserve"> </v>
      </c>
      <c r="C1411" s="23" t="s">
        <v>190</v>
      </c>
      <c r="D1411" s="40">
        <f>+D383</f>
        <v>0</v>
      </c>
      <c r="E1411" s="40">
        <f>+E383</f>
        <v>0</v>
      </c>
      <c r="F1411" s="40">
        <f>+F383</f>
        <v>0</v>
      </c>
      <c r="G1411" s="40">
        <f>+G383</f>
        <v>0</v>
      </c>
      <c r="H1411" s="40">
        <f>+H383</f>
        <v>0</v>
      </c>
      <c r="I1411" s="16"/>
      <c r="J1411" s="16"/>
    </row>
    <row r="1412" spans="1:10" ht="16" x14ac:dyDescent="0.2">
      <c r="A1412" s="16"/>
      <c r="B1412" s="16"/>
      <c r="C1412" s="23" t="s">
        <v>199</v>
      </c>
      <c r="D1412" s="40">
        <f>+Instrucciones!E620</f>
        <v>0</v>
      </c>
      <c r="E1412" s="40">
        <f>+D1412*(1+$E$1317)</f>
        <v>0</v>
      </c>
      <c r="F1412" s="40">
        <f>+E1412*(1+$F$1317)</f>
        <v>0</v>
      </c>
      <c r="G1412" s="40">
        <f>+F1412*(1+$G$1317)</f>
        <v>0</v>
      </c>
      <c r="H1412" s="40">
        <f>+G1412*(1+$H$1317)</f>
        <v>0</v>
      </c>
      <c r="I1412" s="16"/>
      <c r="J1412" s="16"/>
    </row>
    <row r="1413" spans="1:10" ht="16" x14ac:dyDescent="0.2">
      <c r="A1413" s="16"/>
      <c r="B1413" s="16"/>
      <c r="C1413" s="16"/>
      <c r="D1413" s="28">
        <f>+D1412*D1411</f>
        <v>0</v>
      </c>
      <c r="E1413" s="28">
        <f>+E1412*E1411</f>
        <v>0</v>
      </c>
      <c r="F1413" s="28">
        <f>+F1412*F1411</f>
        <v>0</v>
      </c>
      <c r="G1413" s="28">
        <f>+G1412*G1411</f>
        <v>0</v>
      </c>
      <c r="H1413" s="28">
        <f>+H1412*H1411</f>
        <v>0</v>
      </c>
      <c r="I1413" s="16"/>
      <c r="J1413" s="16"/>
    </row>
    <row r="1414" spans="1:10" x14ac:dyDescent="0.15">
      <c r="A1414" s="16"/>
      <c r="B1414" s="16"/>
      <c r="C1414" s="16"/>
      <c r="D1414" s="16"/>
      <c r="E1414" s="16"/>
      <c r="F1414" s="16"/>
      <c r="G1414" s="16"/>
      <c r="H1414" s="16"/>
      <c r="I1414" s="16"/>
      <c r="J1414" s="16"/>
    </row>
    <row r="1415" spans="1:10" ht="16" x14ac:dyDescent="0.2">
      <c r="A1415" s="16"/>
      <c r="B1415" s="27" t="str">
        <f>+B387</f>
        <v xml:space="preserve"> </v>
      </c>
      <c r="C1415" s="23" t="s">
        <v>190</v>
      </c>
      <c r="D1415" s="40">
        <f>+D387</f>
        <v>0</v>
      </c>
      <c r="E1415" s="40">
        <f>+E387</f>
        <v>0</v>
      </c>
      <c r="F1415" s="40">
        <f>+F387</f>
        <v>0</v>
      </c>
      <c r="G1415" s="40">
        <f>+G387</f>
        <v>0</v>
      </c>
      <c r="H1415" s="40">
        <f>+H387</f>
        <v>0</v>
      </c>
      <c r="I1415" s="16"/>
      <c r="J1415" s="16"/>
    </row>
    <row r="1416" spans="1:10" ht="16" x14ac:dyDescent="0.2">
      <c r="A1416" s="16"/>
      <c r="B1416" s="16"/>
      <c r="C1416" s="23" t="s">
        <v>199</v>
      </c>
      <c r="D1416" s="40">
        <f>+Instrucciones!E621</f>
        <v>0</v>
      </c>
      <c r="E1416" s="40">
        <f>+D1416*(1+$E$1317)</f>
        <v>0</v>
      </c>
      <c r="F1416" s="40">
        <f>+E1416*(1+$F$1317)</f>
        <v>0</v>
      </c>
      <c r="G1416" s="40">
        <f>+F1416*(1+$G$1317)</f>
        <v>0</v>
      </c>
      <c r="H1416" s="40">
        <f>+G1416*(1+$H$1317)</f>
        <v>0</v>
      </c>
      <c r="I1416" s="16"/>
      <c r="J1416" s="16"/>
    </row>
    <row r="1417" spans="1:10" ht="16" x14ac:dyDescent="0.2">
      <c r="A1417" s="16"/>
      <c r="B1417" s="16"/>
      <c r="C1417" s="16"/>
      <c r="D1417" s="28">
        <f>+D1416*D1415</f>
        <v>0</v>
      </c>
      <c r="E1417" s="28">
        <f>+E1416*E1415</f>
        <v>0</v>
      </c>
      <c r="F1417" s="28">
        <f>+F1416*F1415</f>
        <v>0</v>
      </c>
      <c r="G1417" s="28">
        <f>+G1416*G1415</f>
        <v>0</v>
      </c>
      <c r="H1417" s="28">
        <f>+H1416*H1415</f>
        <v>0</v>
      </c>
      <c r="I1417" s="16"/>
      <c r="J1417" s="16"/>
    </row>
    <row r="1418" spans="1:10" x14ac:dyDescent="0.15">
      <c r="A1418" s="16"/>
      <c r="B1418" s="16"/>
      <c r="C1418" s="16"/>
      <c r="D1418" s="16"/>
      <c r="E1418" s="16"/>
      <c r="F1418" s="16"/>
      <c r="G1418" s="16"/>
      <c r="H1418" s="16"/>
      <c r="I1418" s="16"/>
      <c r="J1418" s="16"/>
    </row>
    <row r="1419" spans="1:10" ht="16" x14ac:dyDescent="0.2">
      <c r="A1419" s="16"/>
      <c r="B1419" s="27" t="str">
        <f>+B391</f>
        <v xml:space="preserve"> </v>
      </c>
      <c r="C1419" s="23" t="s">
        <v>190</v>
      </c>
      <c r="D1419" s="40">
        <f>+D391</f>
        <v>0</v>
      </c>
      <c r="E1419" s="40">
        <f>+E391</f>
        <v>0</v>
      </c>
      <c r="F1419" s="40">
        <f>+F391</f>
        <v>0</v>
      </c>
      <c r="G1419" s="40">
        <f>+G391</f>
        <v>0</v>
      </c>
      <c r="H1419" s="40">
        <f>+H391</f>
        <v>0</v>
      </c>
      <c r="I1419" s="16"/>
      <c r="J1419" s="16"/>
    </row>
    <row r="1420" spans="1:10" ht="16" x14ac:dyDescent="0.2">
      <c r="A1420" s="16"/>
      <c r="B1420" s="16"/>
      <c r="C1420" s="23" t="s">
        <v>199</v>
      </c>
      <c r="D1420" s="40">
        <f>+Instrucciones!E622</f>
        <v>0</v>
      </c>
      <c r="E1420" s="40">
        <f>+D1420*(1+$E$1317)</f>
        <v>0</v>
      </c>
      <c r="F1420" s="40">
        <f>+E1420*(1+$F$1317)</f>
        <v>0</v>
      </c>
      <c r="G1420" s="40">
        <f>+F1420*(1+$G$1317)</f>
        <v>0</v>
      </c>
      <c r="H1420" s="40">
        <f>+G1420*(1+$H$1317)</f>
        <v>0</v>
      </c>
      <c r="I1420" s="16"/>
      <c r="J1420" s="16"/>
    </row>
    <row r="1421" spans="1:10" ht="16" x14ac:dyDescent="0.2">
      <c r="A1421" s="16"/>
      <c r="B1421" s="16"/>
      <c r="C1421" s="16"/>
      <c r="D1421" s="28">
        <f>+D1420*D1419</f>
        <v>0</v>
      </c>
      <c r="E1421" s="28">
        <f>+E1420*E1419</f>
        <v>0</v>
      </c>
      <c r="F1421" s="28">
        <f>+F1420*F1419</f>
        <v>0</v>
      </c>
      <c r="G1421" s="28">
        <f>+G1420*G1419</f>
        <v>0</v>
      </c>
      <c r="H1421" s="28">
        <f>+H1420*H1419</f>
        <v>0</v>
      </c>
      <c r="I1421" s="16"/>
      <c r="J1421" s="16"/>
    </row>
    <row r="1422" spans="1:10" x14ac:dyDescent="0.15">
      <c r="A1422" s="16"/>
      <c r="B1422" s="16"/>
      <c r="C1422" s="16"/>
      <c r="D1422" s="16"/>
      <c r="E1422" s="16"/>
      <c r="F1422" s="16"/>
      <c r="G1422" s="16"/>
      <c r="H1422" s="16"/>
      <c r="I1422" s="16"/>
      <c r="J1422" s="16"/>
    </row>
    <row r="1423" spans="1:10" ht="16" x14ac:dyDescent="0.2">
      <c r="A1423" s="16"/>
      <c r="B1423" s="27" t="str">
        <f>+B395</f>
        <v xml:space="preserve"> </v>
      </c>
      <c r="C1423" s="23" t="s">
        <v>190</v>
      </c>
      <c r="D1423" s="40">
        <f>+D395</f>
        <v>0</v>
      </c>
      <c r="E1423" s="40">
        <f>+E395</f>
        <v>0</v>
      </c>
      <c r="F1423" s="40">
        <f>+F395</f>
        <v>0</v>
      </c>
      <c r="G1423" s="40">
        <f>+G395</f>
        <v>0</v>
      </c>
      <c r="H1423" s="40">
        <f>+H395</f>
        <v>0</v>
      </c>
      <c r="I1423" s="16"/>
      <c r="J1423" s="16"/>
    </row>
    <row r="1424" spans="1:10" ht="16" x14ac:dyDescent="0.2">
      <c r="A1424" s="16"/>
      <c r="B1424" s="16"/>
      <c r="C1424" s="23" t="s">
        <v>199</v>
      </c>
      <c r="D1424" s="40">
        <f>+Instrucciones!E623</f>
        <v>0</v>
      </c>
      <c r="E1424" s="40">
        <f>+D1424*(1+$E$1317)</f>
        <v>0</v>
      </c>
      <c r="F1424" s="40">
        <f>+E1424*(1+$F$1317)</f>
        <v>0</v>
      </c>
      <c r="G1424" s="40">
        <f>+F1424*(1+$G$1317)</f>
        <v>0</v>
      </c>
      <c r="H1424" s="40">
        <f>+G1424*(1+$H$1317)</f>
        <v>0</v>
      </c>
      <c r="I1424" s="16"/>
      <c r="J1424" s="16"/>
    </row>
    <row r="1425" spans="1:10" ht="16" x14ac:dyDescent="0.2">
      <c r="A1425" s="16"/>
      <c r="B1425" s="16"/>
      <c r="C1425" s="16"/>
      <c r="D1425" s="28">
        <f>+D1424*D1423</f>
        <v>0</v>
      </c>
      <c r="E1425" s="28">
        <f>+E1424*E1423</f>
        <v>0</v>
      </c>
      <c r="F1425" s="28">
        <f>+F1424*F1423</f>
        <v>0</v>
      </c>
      <c r="G1425" s="28">
        <f>+G1424*G1423</f>
        <v>0</v>
      </c>
      <c r="H1425" s="28">
        <f>+H1424*H1423</f>
        <v>0</v>
      </c>
      <c r="I1425" s="16"/>
      <c r="J1425" s="16"/>
    </row>
    <row r="1426" spans="1:10" x14ac:dyDescent="0.15">
      <c r="A1426" s="16"/>
      <c r="B1426" s="16"/>
      <c r="C1426" s="16"/>
      <c r="D1426" s="16"/>
      <c r="E1426" s="16"/>
      <c r="F1426" s="16"/>
      <c r="G1426" s="16"/>
      <c r="H1426" s="16"/>
      <c r="I1426" s="16"/>
      <c r="J1426" s="16"/>
    </row>
    <row r="1427" spans="1:10" ht="16" x14ac:dyDescent="0.2">
      <c r="A1427" s="16"/>
      <c r="B1427" s="27" t="str">
        <f>+B399</f>
        <v xml:space="preserve"> </v>
      </c>
      <c r="C1427" s="23" t="s">
        <v>190</v>
      </c>
      <c r="D1427" s="40">
        <f>+D399</f>
        <v>0</v>
      </c>
      <c r="E1427" s="40">
        <f>+E399</f>
        <v>0</v>
      </c>
      <c r="F1427" s="40">
        <f>+F399</f>
        <v>0</v>
      </c>
      <c r="G1427" s="40">
        <f>+G399</f>
        <v>0</v>
      </c>
      <c r="H1427" s="40">
        <f>+H399</f>
        <v>0</v>
      </c>
      <c r="I1427" s="16"/>
      <c r="J1427" s="16"/>
    </row>
    <row r="1428" spans="1:10" ht="16" x14ac:dyDescent="0.2">
      <c r="A1428" s="16"/>
      <c r="B1428" s="16"/>
      <c r="C1428" s="23" t="s">
        <v>199</v>
      </c>
      <c r="D1428" s="40">
        <f>+Instrucciones!E624</f>
        <v>0</v>
      </c>
      <c r="E1428" s="40">
        <f>+D1428*(1+$E$1317)</f>
        <v>0</v>
      </c>
      <c r="F1428" s="40">
        <f>+E1428*(1+$F$1317)</f>
        <v>0</v>
      </c>
      <c r="G1428" s="40">
        <f>+F1428*(1+$G$1317)</f>
        <v>0</v>
      </c>
      <c r="H1428" s="40">
        <f>+G1428*(1+$H$1317)</f>
        <v>0</v>
      </c>
      <c r="I1428" s="16"/>
      <c r="J1428" s="16"/>
    </row>
    <row r="1429" spans="1:10" ht="16" x14ac:dyDescent="0.2">
      <c r="A1429" s="16"/>
      <c r="B1429" s="16"/>
      <c r="C1429" s="16"/>
      <c r="D1429" s="28">
        <f>+D1428*D1427</f>
        <v>0</v>
      </c>
      <c r="E1429" s="28">
        <f>+E1428*E1427</f>
        <v>0</v>
      </c>
      <c r="F1429" s="28">
        <f>+F1428*F1427</f>
        <v>0</v>
      </c>
      <c r="G1429" s="28">
        <f>+G1428*G1427</f>
        <v>0</v>
      </c>
      <c r="H1429" s="28">
        <f>+H1428*H1427</f>
        <v>0</v>
      </c>
      <c r="I1429" s="16"/>
      <c r="J1429" s="16"/>
    </row>
    <row r="1430" spans="1:10" x14ac:dyDescent="0.15">
      <c r="A1430" s="16"/>
      <c r="B1430" s="16"/>
      <c r="C1430" s="16"/>
      <c r="D1430" s="16"/>
      <c r="E1430" s="16"/>
      <c r="F1430" s="16"/>
      <c r="G1430" s="16"/>
      <c r="H1430" s="16"/>
      <c r="I1430" s="16"/>
      <c r="J1430" s="16"/>
    </row>
    <row r="1431" spans="1:10" ht="16" x14ac:dyDescent="0.2">
      <c r="A1431" s="16"/>
      <c r="B1431" s="27" t="str">
        <f>+B403</f>
        <v xml:space="preserve"> </v>
      </c>
      <c r="C1431" s="23" t="s">
        <v>190</v>
      </c>
      <c r="D1431" s="40">
        <f>+D403</f>
        <v>0</v>
      </c>
      <c r="E1431" s="40">
        <f>+E403</f>
        <v>0</v>
      </c>
      <c r="F1431" s="40">
        <f>+F403</f>
        <v>0</v>
      </c>
      <c r="G1431" s="40">
        <f>+G403</f>
        <v>0</v>
      </c>
      <c r="H1431" s="40">
        <f>+H403</f>
        <v>0</v>
      </c>
      <c r="I1431" s="16"/>
      <c r="J1431" s="16"/>
    </row>
    <row r="1432" spans="1:10" ht="16" x14ac:dyDescent="0.2">
      <c r="A1432" s="16"/>
      <c r="B1432" s="16"/>
      <c r="C1432" s="23" t="s">
        <v>199</v>
      </c>
      <c r="D1432" s="40">
        <f>+Instrucciones!E625</f>
        <v>0</v>
      </c>
      <c r="E1432" s="40">
        <f>+D1432*(1+$E$1317)</f>
        <v>0</v>
      </c>
      <c r="F1432" s="40">
        <f>+E1432*(1+$F$1317)</f>
        <v>0</v>
      </c>
      <c r="G1432" s="40">
        <f>+F1432*(1+$G$1317)</f>
        <v>0</v>
      </c>
      <c r="H1432" s="40">
        <f>+G1432*(1+$H$1317)</f>
        <v>0</v>
      </c>
      <c r="I1432" s="16"/>
      <c r="J1432" s="16"/>
    </row>
    <row r="1433" spans="1:10" ht="16" x14ac:dyDescent="0.2">
      <c r="A1433" s="16"/>
      <c r="B1433" s="16"/>
      <c r="C1433" s="16"/>
      <c r="D1433" s="28">
        <f>+D1432*D1431</f>
        <v>0</v>
      </c>
      <c r="E1433" s="28">
        <f>+E1432*E1431</f>
        <v>0</v>
      </c>
      <c r="F1433" s="28">
        <f>+F1432*F1431</f>
        <v>0</v>
      </c>
      <c r="G1433" s="28">
        <f>+G1432*G1431</f>
        <v>0</v>
      </c>
      <c r="H1433" s="28">
        <f>+H1432*H1431</f>
        <v>0</v>
      </c>
      <c r="I1433" s="16"/>
      <c r="J1433" s="16"/>
    </row>
    <row r="1434" spans="1:10" x14ac:dyDescent="0.15">
      <c r="A1434" s="16"/>
      <c r="B1434" s="16"/>
      <c r="C1434" s="16"/>
      <c r="D1434" s="16"/>
      <c r="E1434" s="16"/>
      <c r="F1434" s="16"/>
      <c r="G1434" s="16"/>
      <c r="H1434" s="16"/>
      <c r="I1434" s="16"/>
      <c r="J1434" s="16"/>
    </row>
    <row r="1435" spans="1:10" ht="16" x14ac:dyDescent="0.2">
      <c r="A1435" s="16"/>
      <c r="B1435" s="27" t="str">
        <f>+B407</f>
        <v xml:space="preserve"> </v>
      </c>
      <c r="C1435" s="23" t="s">
        <v>190</v>
      </c>
      <c r="D1435" s="40">
        <f>+D407</f>
        <v>0</v>
      </c>
      <c r="E1435" s="40">
        <f>+E407</f>
        <v>0</v>
      </c>
      <c r="F1435" s="40">
        <f>+F407</f>
        <v>0</v>
      </c>
      <c r="G1435" s="40">
        <f>+G407</f>
        <v>0</v>
      </c>
      <c r="H1435" s="40">
        <f>+H407</f>
        <v>0</v>
      </c>
      <c r="I1435" s="16"/>
      <c r="J1435" s="16"/>
    </row>
    <row r="1436" spans="1:10" ht="16" x14ac:dyDescent="0.2">
      <c r="A1436" s="16"/>
      <c r="B1436" s="16"/>
      <c r="C1436" s="23" t="s">
        <v>199</v>
      </c>
      <c r="D1436" s="40">
        <f>+Instrucciones!E626</f>
        <v>0</v>
      </c>
      <c r="E1436" s="40">
        <f>+D1436*(1+$E$1317)</f>
        <v>0</v>
      </c>
      <c r="F1436" s="40">
        <f>+E1436*(1+$F$1317)</f>
        <v>0</v>
      </c>
      <c r="G1436" s="40">
        <f>+F1436*(1+$G$1317)</f>
        <v>0</v>
      </c>
      <c r="H1436" s="40">
        <f>+G1436*(1+$H$1317)</f>
        <v>0</v>
      </c>
      <c r="I1436" s="16"/>
      <c r="J1436" s="16"/>
    </row>
    <row r="1437" spans="1:10" ht="16" x14ac:dyDescent="0.2">
      <c r="A1437" s="16"/>
      <c r="B1437" s="16"/>
      <c r="C1437" s="16"/>
      <c r="D1437" s="28">
        <f>+D1436*D1435</f>
        <v>0</v>
      </c>
      <c r="E1437" s="28">
        <f>+E1436*E1435</f>
        <v>0</v>
      </c>
      <c r="F1437" s="28">
        <f>+F1436*F1435</f>
        <v>0</v>
      </c>
      <c r="G1437" s="28">
        <f>+G1436*G1435</f>
        <v>0</v>
      </c>
      <c r="H1437" s="28">
        <f>+H1436*H1435</f>
        <v>0</v>
      </c>
      <c r="I1437" s="16"/>
      <c r="J1437" s="16"/>
    </row>
    <row r="1438" spans="1:10" x14ac:dyDescent="0.15">
      <c r="A1438" s="16"/>
      <c r="B1438" s="16"/>
      <c r="C1438" s="16"/>
      <c r="D1438" s="16"/>
      <c r="E1438" s="16"/>
      <c r="F1438" s="16"/>
      <c r="G1438" s="16"/>
      <c r="H1438" s="16"/>
      <c r="I1438" s="16"/>
      <c r="J1438" s="16"/>
    </row>
    <row r="1439" spans="1:10" ht="16" x14ac:dyDescent="0.2">
      <c r="A1439" s="16"/>
      <c r="B1439" s="27" t="str">
        <f>+B411</f>
        <v xml:space="preserve"> </v>
      </c>
      <c r="C1439" s="23" t="s">
        <v>190</v>
      </c>
      <c r="D1439" s="40">
        <f>+D411</f>
        <v>0</v>
      </c>
      <c r="E1439" s="40">
        <f>+E411</f>
        <v>0</v>
      </c>
      <c r="F1439" s="40">
        <f>+F411</f>
        <v>0</v>
      </c>
      <c r="G1439" s="40">
        <f>+G411</f>
        <v>0</v>
      </c>
      <c r="H1439" s="40">
        <f>+H411</f>
        <v>0</v>
      </c>
      <c r="I1439" s="16"/>
      <c r="J1439" s="16"/>
    </row>
    <row r="1440" spans="1:10" ht="16" x14ac:dyDescent="0.2">
      <c r="A1440" s="16"/>
      <c r="B1440" s="16"/>
      <c r="C1440" s="23" t="s">
        <v>199</v>
      </c>
      <c r="D1440" s="40">
        <f>+Instrucciones!E627</f>
        <v>0</v>
      </c>
      <c r="E1440" s="40">
        <f>+D1440*(1+$E$1317)</f>
        <v>0</v>
      </c>
      <c r="F1440" s="40">
        <f>+E1440*(1+$F$1317)</f>
        <v>0</v>
      </c>
      <c r="G1440" s="40">
        <f>+F1440*(1+$G$1317)</f>
        <v>0</v>
      </c>
      <c r="H1440" s="40">
        <f>+G1440*(1+$H$1317)</f>
        <v>0</v>
      </c>
      <c r="I1440" s="16"/>
      <c r="J1440" s="16"/>
    </row>
    <row r="1441" spans="1:10" ht="16" x14ac:dyDescent="0.2">
      <c r="A1441" s="16"/>
      <c r="B1441" s="16"/>
      <c r="C1441" s="16"/>
      <c r="D1441" s="28">
        <f>+D1440*D1439</f>
        <v>0</v>
      </c>
      <c r="E1441" s="28">
        <f>+E1440*E1439</f>
        <v>0</v>
      </c>
      <c r="F1441" s="28">
        <f>+F1440*F1439</f>
        <v>0</v>
      </c>
      <c r="G1441" s="28">
        <f>+G1440*G1439</f>
        <v>0</v>
      </c>
      <c r="H1441" s="28">
        <f>+H1440*H1439</f>
        <v>0</v>
      </c>
      <c r="I1441" s="16"/>
      <c r="J1441" s="16"/>
    </row>
    <row r="1442" spans="1:10" x14ac:dyDescent="0.15">
      <c r="A1442" s="16"/>
      <c r="B1442" s="16"/>
      <c r="C1442" s="16"/>
      <c r="D1442" s="16"/>
      <c r="E1442" s="16"/>
      <c r="F1442" s="16"/>
      <c r="G1442" s="16"/>
      <c r="H1442" s="16"/>
      <c r="I1442" s="16"/>
      <c r="J1442" s="16"/>
    </row>
    <row r="1443" spans="1:10" ht="16" x14ac:dyDescent="0.2">
      <c r="A1443" s="16"/>
      <c r="B1443" s="27" t="str">
        <f>+B415</f>
        <v xml:space="preserve"> </v>
      </c>
      <c r="C1443" s="23" t="s">
        <v>190</v>
      </c>
      <c r="D1443" s="40">
        <f>+D415</f>
        <v>0</v>
      </c>
      <c r="E1443" s="40">
        <f>+E415</f>
        <v>0</v>
      </c>
      <c r="F1443" s="40">
        <f>+F415</f>
        <v>0</v>
      </c>
      <c r="G1443" s="40">
        <f>+G415</f>
        <v>0</v>
      </c>
      <c r="H1443" s="40">
        <f>+H415</f>
        <v>0</v>
      </c>
      <c r="I1443" s="16"/>
      <c r="J1443" s="16"/>
    </row>
    <row r="1444" spans="1:10" ht="16" x14ac:dyDescent="0.2">
      <c r="A1444" s="16"/>
      <c r="B1444" s="16"/>
      <c r="C1444" s="23" t="s">
        <v>199</v>
      </c>
      <c r="D1444" s="40">
        <f>+Instrucciones!E628</f>
        <v>0</v>
      </c>
      <c r="E1444" s="40">
        <f>+D1444*(1+$E$1317)</f>
        <v>0</v>
      </c>
      <c r="F1444" s="40">
        <f>+E1444*(1+$F$1317)</f>
        <v>0</v>
      </c>
      <c r="G1444" s="40">
        <f>+F1444*(1+$G$1317)</f>
        <v>0</v>
      </c>
      <c r="H1444" s="40">
        <f>+G1444*(1+$H$1317)</f>
        <v>0</v>
      </c>
      <c r="I1444" s="16"/>
      <c r="J1444" s="16"/>
    </row>
    <row r="1445" spans="1:10" ht="16" x14ac:dyDescent="0.2">
      <c r="A1445" s="16"/>
      <c r="B1445" s="16"/>
      <c r="C1445" s="16"/>
      <c r="D1445" s="28">
        <f>+D1444*D1443</f>
        <v>0</v>
      </c>
      <c r="E1445" s="28">
        <f>+E1444*E1443</f>
        <v>0</v>
      </c>
      <c r="F1445" s="28">
        <f>+F1444*F1443</f>
        <v>0</v>
      </c>
      <c r="G1445" s="28">
        <f>+G1444*G1443</f>
        <v>0</v>
      </c>
      <c r="H1445" s="28">
        <f>+H1444*H1443</f>
        <v>0</v>
      </c>
      <c r="I1445" s="16"/>
      <c r="J1445" s="16"/>
    </row>
    <row r="1446" spans="1:10" x14ac:dyDescent="0.15">
      <c r="A1446" s="16"/>
      <c r="B1446" s="16"/>
      <c r="C1446" s="16"/>
      <c r="D1446" s="16"/>
      <c r="E1446" s="16"/>
      <c r="F1446" s="16"/>
      <c r="G1446" s="16"/>
      <c r="H1446" s="16"/>
      <c r="I1446" s="16"/>
      <c r="J1446" s="16"/>
    </row>
    <row r="1447" spans="1:10" ht="16" x14ac:dyDescent="0.2">
      <c r="A1447" s="16"/>
      <c r="B1447" s="27" t="str">
        <f>+B419</f>
        <v xml:space="preserve"> </v>
      </c>
      <c r="C1447" s="23" t="s">
        <v>190</v>
      </c>
      <c r="D1447" s="40">
        <f>+D419</f>
        <v>0</v>
      </c>
      <c r="E1447" s="40">
        <f>+E419</f>
        <v>0</v>
      </c>
      <c r="F1447" s="40">
        <f>+F419</f>
        <v>0</v>
      </c>
      <c r="G1447" s="40">
        <f>+G419</f>
        <v>0</v>
      </c>
      <c r="H1447" s="40">
        <f>+H419</f>
        <v>0</v>
      </c>
      <c r="I1447" s="16"/>
      <c r="J1447" s="16"/>
    </row>
    <row r="1448" spans="1:10" ht="16" x14ac:dyDescent="0.2">
      <c r="A1448" s="16"/>
      <c r="B1448" s="16"/>
      <c r="C1448" s="23" t="s">
        <v>199</v>
      </c>
      <c r="D1448" s="40">
        <f>+Instrucciones!E629</f>
        <v>0</v>
      </c>
      <c r="E1448" s="40">
        <f>+D1448*(1+$E$1317)</f>
        <v>0</v>
      </c>
      <c r="F1448" s="40">
        <f>+E1448*(1+$F$1317)</f>
        <v>0</v>
      </c>
      <c r="G1448" s="40">
        <f>+F1448*(1+$G$1317)</f>
        <v>0</v>
      </c>
      <c r="H1448" s="40">
        <f>+G1448*(1+$H$1317)</f>
        <v>0</v>
      </c>
      <c r="I1448" s="16"/>
      <c r="J1448" s="16"/>
    </row>
    <row r="1449" spans="1:10" ht="16" x14ac:dyDescent="0.2">
      <c r="A1449" s="16"/>
      <c r="B1449" s="16"/>
      <c r="C1449" s="16"/>
      <c r="D1449" s="28">
        <f>+D1448*D1447</f>
        <v>0</v>
      </c>
      <c r="E1449" s="28">
        <f>+E1448*E1447</f>
        <v>0</v>
      </c>
      <c r="F1449" s="28">
        <f>+F1448*F1447</f>
        <v>0</v>
      </c>
      <c r="G1449" s="28">
        <f>+G1448*G1447</f>
        <v>0</v>
      </c>
      <c r="H1449" s="28">
        <f>+H1448*H1447</f>
        <v>0</v>
      </c>
      <c r="I1449" s="16"/>
      <c r="J1449" s="16"/>
    </row>
    <row r="1450" spans="1:10" x14ac:dyDescent="0.15">
      <c r="A1450" s="16"/>
      <c r="B1450" s="16"/>
      <c r="C1450" s="16"/>
      <c r="D1450" s="16"/>
      <c r="E1450" s="16"/>
      <c r="F1450" s="16"/>
      <c r="G1450" s="16"/>
      <c r="H1450" s="16"/>
      <c r="I1450" s="16"/>
      <c r="J1450" s="16"/>
    </row>
    <row r="1451" spans="1:10" ht="16" x14ac:dyDescent="0.2">
      <c r="A1451" s="16"/>
      <c r="B1451" s="27" t="str">
        <f>+B423</f>
        <v xml:space="preserve"> </v>
      </c>
      <c r="C1451" s="23" t="s">
        <v>190</v>
      </c>
      <c r="D1451" s="40">
        <f>+D423</f>
        <v>0</v>
      </c>
      <c r="E1451" s="40">
        <f>+E423</f>
        <v>0</v>
      </c>
      <c r="F1451" s="40">
        <f>+F423</f>
        <v>0</v>
      </c>
      <c r="G1451" s="40">
        <f>+G423</f>
        <v>0</v>
      </c>
      <c r="H1451" s="40">
        <f>+H423</f>
        <v>0</v>
      </c>
      <c r="I1451" s="16"/>
      <c r="J1451" s="16"/>
    </row>
    <row r="1452" spans="1:10" ht="16" x14ac:dyDescent="0.2">
      <c r="A1452" s="16"/>
      <c r="B1452" s="16"/>
      <c r="C1452" s="23" t="s">
        <v>199</v>
      </c>
      <c r="D1452" s="40">
        <f>+Instrucciones!E630</f>
        <v>0</v>
      </c>
      <c r="E1452" s="40">
        <f>+D1452*(1+$E$1317)</f>
        <v>0</v>
      </c>
      <c r="F1452" s="40">
        <f>+E1452*(1+$F$1317)</f>
        <v>0</v>
      </c>
      <c r="G1452" s="40">
        <f>+F1452*(1+$G$1317)</f>
        <v>0</v>
      </c>
      <c r="H1452" s="40">
        <f>+G1452*(1+$H$1317)</f>
        <v>0</v>
      </c>
      <c r="I1452" s="16"/>
      <c r="J1452" s="16"/>
    </row>
    <row r="1453" spans="1:10" ht="16" x14ac:dyDescent="0.2">
      <c r="A1453" s="16"/>
      <c r="B1453" s="16"/>
      <c r="C1453" s="16"/>
      <c r="D1453" s="28">
        <f>+D1452*D1451</f>
        <v>0</v>
      </c>
      <c r="E1453" s="28">
        <f>+E1452*E1451</f>
        <v>0</v>
      </c>
      <c r="F1453" s="28">
        <f>+F1452*F1451</f>
        <v>0</v>
      </c>
      <c r="G1453" s="28">
        <f>+G1452*G1451</f>
        <v>0</v>
      </c>
      <c r="H1453" s="28">
        <f>+H1452*H1451</f>
        <v>0</v>
      </c>
      <c r="I1453" s="16"/>
      <c r="J1453" s="16"/>
    </row>
    <row r="1454" spans="1:10" x14ac:dyDescent="0.15">
      <c r="A1454" s="16"/>
      <c r="B1454" s="16"/>
      <c r="C1454" s="16"/>
      <c r="D1454" s="16"/>
      <c r="E1454" s="16"/>
      <c r="F1454" s="16"/>
      <c r="G1454" s="16"/>
      <c r="H1454" s="16"/>
      <c r="I1454" s="16"/>
      <c r="J1454" s="16"/>
    </row>
    <row r="1455" spans="1:10" ht="16" x14ac:dyDescent="0.2">
      <c r="A1455" s="16"/>
      <c r="B1455" s="27" t="str">
        <f>+B427</f>
        <v xml:space="preserve"> </v>
      </c>
      <c r="C1455" s="23" t="s">
        <v>190</v>
      </c>
      <c r="D1455" s="40">
        <f>+D427</f>
        <v>0</v>
      </c>
      <c r="E1455" s="40">
        <f>+E427</f>
        <v>0</v>
      </c>
      <c r="F1455" s="40">
        <f>+F427</f>
        <v>0</v>
      </c>
      <c r="G1455" s="40">
        <f>+G427</f>
        <v>0</v>
      </c>
      <c r="H1455" s="40">
        <f>+H427</f>
        <v>0</v>
      </c>
      <c r="I1455" s="16"/>
      <c r="J1455" s="16"/>
    </row>
    <row r="1456" spans="1:10" ht="16" x14ac:dyDescent="0.2">
      <c r="A1456" s="16"/>
      <c r="B1456" s="16"/>
      <c r="C1456" s="23" t="s">
        <v>199</v>
      </c>
      <c r="D1456" s="40">
        <f>+Instrucciones!E631</f>
        <v>0</v>
      </c>
      <c r="E1456" s="40">
        <f>+D1456*(1+$E$1317)</f>
        <v>0</v>
      </c>
      <c r="F1456" s="40">
        <f>+E1456*(1+$F$1317)</f>
        <v>0</v>
      </c>
      <c r="G1456" s="40">
        <f>+F1456*(1+$G$1317)</f>
        <v>0</v>
      </c>
      <c r="H1456" s="40">
        <f>+G1456*(1+$H$1317)</f>
        <v>0</v>
      </c>
      <c r="I1456" s="16"/>
      <c r="J1456" s="16"/>
    </row>
    <row r="1457" spans="1:10" ht="16" x14ac:dyDescent="0.2">
      <c r="A1457" s="16"/>
      <c r="B1457" s="16"/>
      <c r="C1457" s="16"/>
      <c r="D1457" s="28">
        <f>+D1456*D1455</f>
        <v>0</v>
      </c>
      <c r="E1457" s="28">
        <f>+E1456*E1455</f>
        <v>0</v>
      </c>
      <c r="F1457" s="28">
        <f>+F1456*F1455</f>
        <v>0</v>
      </c>
      <c r="G1457" s="28">
        <f>+G1456*G1455</f>
        <v>0</v>
      </c>
      <c r="H1457" s="28">
        <f>+H1456*H1455</f>
        <v>0</v>
      </c>
      <c r="I1457" s="16"/>
      <c r="J1457" s="16"/>
    </row>
    <row r="1458" spans="1:10" x14ac:dyDescent="0.15">
      <c r="A1458" s="16"/>
      <c r="B1458" s="16"/>
      <c r="C1458" s="16"/>
      <c r="D1458" s="16"/>
      <c r="E1458" s="16"/>
      <c r="F1458" s="16"/>
      <c r="G1458" s="16"/>
      <c r="H1458" s="16"/>
      <c r="I1458" s="16"/>
      <c r="J1458" s="16"/>
    </row>
    <row r="1459" spans="1:10" ht="16" x14ac:dyDescent="0.2">
      <c r="A1459" s="16"/>
      <c r="B1459" s="27" t="str">
        <f>+B431</f>
        <v xml:space="preserve"> </v>
      </c>
      <c r="C1459" s="23" t="s">
        <v>190</v>
      </c>
      <c r="D1459" s="40">
        <f>+D431</f>
        <v>0</v>
      </c>
      <c r="E1459" s="40">
        <f>+E431</f>
        <v>0</v>
      </c>
      <c r="F1459" s="40">
        <f>+F431</f>
        <v>0</v>
      </c>
      <c r="G1459" s="40">
        <f>+G431</f>
        <v>0</v>
      </c>
      <c r="H1459" s="40">
        <f>+H431</f>
        <v>0</v>
      </c>
      <c r="I1459" s="16"/>
      <c r="J1459" s="16"/>
    </row>
    <row r="1460" spans="1:10" ht="16" x14ac:dyDescent="0.2">
      <c r="A1460" s="16"/>
      <c r="B1460" s="16"/>
      <c r="C1460" s="23" t="s">
        <v>199</v>
      </c>
      <c r="D1460" s="40">
        <f>+Instrucciones!E632</f>
        <v>0</v>
      </c>
      <c r="E1460" s="40">
        <f>+D1460*(1+$E$1317)</f>
        <v>0</v>
      </c>
      <c r="F1460" s="40">
        <f>+E1460*(1+$F$1317)</f>
        <v>0</v>
      </c>
      <c r="G1460" s="40">
        <f>+F1460*(1+$G$1317)</f>
        <v>0</v>
      </c>
      <c r="H1460" s="40">
        <f>+G1460*(1+$H$1317)</f>
        <v>0</v>
      </c>
      <c r="I1460" s="16"/>
      <c r="J1460" s="16"/>
    </row>
    <row r="1461" spans="1:10" ht="16" x14ac:dyDescent="0.2">
      <c r="A1461" s="16"/>
      <c r="B1461" s="16"/>
      <c r="C1461" s="16"/>
      <c r="D1461" s="28">
        <f>+D1460*D1459</f>
        <v>0</v>
      </c>
      <c r="E1461" s="28">
        <f>+E1460*E1459</f>
        <v>0</v>
      </c>
      <c r="F1461" s="28">
        <f>+F1460*F1459</f>
        <v>0</v>
      </c>
      <c r="G1461" s="28">
        <f>+G1460*G1459</f>
        <v>0</v>
      </c>
      <c r="H1461" s="28">
        <f>+H1460*H1459</f>
        <v>0</v>
      </c>
      <c r="I1461" s="16"/>
      <c r="J1461" s="16"/>
    </row>
    <row r="1462" spans="1:10" x14ac:dyDescent="0.15">
      <c r="A1462" s="16"/>
      <c r="B1462" s="16"/>
      <c r="C1462" s="16"/>
      <c r="D1462" s="16"/>
      <c r="E1462" s="16"/>
      <c r="F1462" s="16"/>
      <c r="G1462" s="16"/>
      <c r="H1462" s="16"/>
      <c r="I1462" s="16"/>
      <c r="J1462" s="16"/>
    </row>
    <row r="1463" spans="1:10" ht="16" x14ac:dyDescent="0.2">
      <c r="A1463" s="16"/>
      <c r="B1463" s="27" t="str">
        <f>+B435</f>
        <v xml:space="preserve"> </v>
      </c>
      <c r="C1463" s="23" t="s">
        <v>190</v>
      </c>
      <c r="D1463" s="40">
        <f>+D435</f>
        <v>0</v>
      </c>
      <c r="E1463" s="40">
        <f>+E435</f>
        <v>0</v>
      </c>
      <c r="F1463" s="40">
        <f>+F435</f>
        <v>0</v>
      </c>
      <c r="G1463" s="40">
        <f>+G435</f>
        <v>0</v>
      </c>
      <c r="H1463" s="40">
        <f>+H435</f>
        <v>0</v>
      </c>
      <c r="I1463" s="16"/>
      <c r="J1463" s="16"/>
    </row>
    <row r="1464" spans="1:10" ht="16" x14ac:dyDescent="0.2">
      <c r="A1464" s="16"/>
      <c r="B1464" s="16"/>
      <c r="C1464" s="23" t="s">
        <v>199</v>
      </c>
      <c r="D1464" s="40">
        <f>+Instrucciones!E633</f>
        <v>0</v>
      </c>
      <c r="E1464" s="40">
        <f>+D1464*(1+$E$1317)</f>
        <v>0</v>
      </c>
      <c r="F1464" s="40">
        <f>+E1464*(1+$F$1317)</f>
        <v>0</v>
      </c>
      <c r="G1464" s="40">
        <f>+F1464*(1+$G$1317)</f>
        <v>0</v>
      </c>
      <c r="H1464" s="40">
        <f>+G1464*(1+$H$1317)</f>
        <v>0</v>
      </c>
      <c r="I1464" s="16"/>
      <c r="J1464" s="16"/>
    </row>
    <row r="1465" spans="1:10" ht="16" x14ac:dyDescent="0.2">
      <c r="A1465" s="16"/>
      <c r="B1465" s="16"/>
      <c r="C1465" s="16"/>
      <c r="D1465" s="28">
        <f>+D1464*D1463</f>
        <v>0</v>
      </c>
      <c r="E1465" s="28">
        <f>+E1464*E1463</f>
        <v>0</v>
      </c>
      <c r="F1465" s="28">
        <f>+F1464*F1463</f>
        <v>0</v>
      </c>
      <c r="G1465" s="28">
        <f>+G1464*G1463</f>
        <v>0</v>
      </c>
      <c r="H1465" s="28">
        <f>+H1464*H1463</f>
        <v>0</v>
      </c>
      <c r="I1465" s="16"/>
      <c r="J1465" s="16"/>
    </row>
    <row r="1466" spans="1:10" x14ac:dyDescent="0.15">
      <c r="A1466" s="16"/>
      <c r="B1466" s="16"/>
      <c r="C1466" s="16"/>
      <c r="D1466" s="16"/>
      <c r="E1466" s="16"/>
      <c r="F1466" s="16"/>
      <c r="G1466" s="16"/>
      <c r="H1466" s="16"/>
      <c r="I1466" s="16"/>
      <c r="J1466" s="16"/>
    </row>
    <row r="1467" spans="1:10" ht="16" x14ac:dyDescent="0.2">
      <c r="A1467" s="16"/>
      <c r="B1467" s="27" t="str">
        <f>+B439</f>
        <v xml:space="preserve"> </v>
      </c>
      <c r="C1467" s="23" t="s">
        <v>190</v>
      </c>
      <c r="D1467" s="40">
        <f>+D439</f>
        <v>0</v>
      </c>
      <c r="E1467" s="40">
        <f>+E439</f>
        <v>0</v>
      </c>
      <c r="F1467" s="40">
        <f>+F439</f>
        <v>0</v>
      </c>
      <c r="G1467" s="40">
        <f>+G439</f>
        <v>0</v>
      </c>
      <c r="H1467" s="40">
        <f>+H439</f>
        <v>0</v>
      </c>
      <c r="I1467" s="16"/>
      <c r="J1467" s="16"/>
    </row>
    <row r="1468" spans="1:10" ht="16" x14ac:dyDescent="0.2">
      <c r="A1468" s="16"/>
      <c r="B1468" s="16"/>
      <c r="C1468" s="23" t="s">
        <v>199</v>
      </c>
      <c r="D1468" s="40">
        <f>+Instrucciones!E634</f>
        <v>0</v>
      </c>
      <c r="E1468" s="40">
        <f>+D1468*(1+$E$1317)</f>
        <v>0</v>
      </c>
      <c r="F1468" s="40">
        <f>+E1468*(1+$F$1317)</f>
        <v>0</v>
      </c>
      <c r="G1468" s="40">
        <f>+F1468*(1+$G$1317)</f>
        <v>0</v>
      </c>
      <c r="H1468" s="40">
        <f>+G1468*(1+$H$1317)</f>
        <v>0</v>
      </c>
      <c r="I1468" s="16"/>
      <c r="J1468" s="16"/>
    </row>
    <row r="1469" spans="1:10" ht="16" x14ac:dyDescent="0.2">
      <c r="A1469" s="16"/>
      <c r="B1469" s="16"/>
      <c r="C1469" s="16"/>
      <c r="D1469" s="28">
        <f>+D1468*D1467</f>
        <v>0</v>
      </c>
      <c r="E1469" s="28">
        <f>+E1468*E1467</f>
        <v>0</v>
      </c>
      <c r="F1469" s="28">
        <f>+F1468*F1467</f>
        <v>0</v>
      </c>
      <c r="G1469" s="28">
        <f>+G1468*G1467</f>
        <v>0</v>
      </c>
      <c r="H1469" s="28">
        <f>+H1468*H1467</f>
        <v>0</v>
      </c>
      <c r="I1469" s="16"/>
      <c r="J1469" s="16"/>
    </row>
    <row r="1470" spans="1:10" x14ac:dyDescent="0.15">
      <c r="A1470" s="16"/>
      <c r="B1470" s="16"/>
      <c r="C1470" s="16"/>
      <c r="D1470" s="16"/>
      <c r="E1470" s="16"/>
      <c r="F1470" s="16"/>
      <c r="G1470" s="16"/>
      <c r="H1470" s="16"/>
      <c r="I1470" s="16"/>
      <c r="J1470" s="16"/>
    </row>
    <row r="1471" spans="1:10" ht="16" x14ac:dyDescent="0.2">
      <c r="A1471" s="16"/>
      <c r="B1471" s="27" t="str">
        <f>+B443</f>
        <v xml:space="preserve"> </v>
      </c>
      <c r="C1471" s="23" t="s">
        <v>190</v>
      </c>
      <c r="D1471" s="40">
        <f>+D443</f>
        <v>0</v>
      </c>
      <c r="E1471" s="40">
        <f>+E443</f>
        <v>0</v>
      </c>
      <c r="F1471" s="40">
        <f>+F443</f>
        <v>0</v>
      </c>
      <c r="G1471" s="40">
        <f>+G443</f>
        <v>0</v>
      </c>
      <c r="H1471" s="40">
        <f>+H443</f>
        <v>0</v>
      </c>
      <c r="I1471" s="16"/>
      <c r="J1471" s="16"/>
    </row>
    <row r="1472" spans="1:10" ht="16" x14ac:dyDescent="0.2">
      <c r="A1472" s="16"/>
      <c r="B1472" s="16"/>
      <c r="C1472" s="23" t="s">
        <v>199</v>
      </c>
      <c r="D1472" s="40">
        <f>+Instrucciones!E635</f>
        <v>0</v>
      </c>
      <c r="E1472" s="40">
        <f>+D1472*(1+$E$1317)</f>
        <v>0</v>
      </c>
      <c r="F1472" s="40">
        <f>+E1472*(1+$F$1317)</f>
        <v>0</v>
      </c>
      <c r="G1472" s="40">
        <f>+F1472*(1+$G$1317)</f>
        <v>0</v>
      </c>
      <c r="H1472" s="40">
        <f>+G1472*(1+$H$1317)</f>
        <v>0</v>
      </c>
      <c r="I1472" s="16"/>
      <c r="J1472" s="16"/>
    </row>
    <row r="1473" spans="1:10" ht="16" x14ac:dyDescent="0.2">
      <c r="A1473" s="16"/>
      <c r="B1473" s="16"/>
      <c r="C1473" s="16"/>
      <c r="D1473" s="28">
        <f>+D1472*D1471</f>
        <v>0</v>
      </c>
      <c r="E1473" s="28">
        <f>+E1472*E1471</f>
        <v>0</v>
      </c>
      <c r="F1473" s="28">
        <f>+F1472*F1471</f>
        <v>0</v>
      </c>
      <c r="G1473" s="28">
        <f>+G1472*G1471</f>
        <v>0</v>
      </c>
      <c r="H1473" s="28">
        <f>+H1472*H1471</f>
        <v>0</v>
      </c>
      <c r="I1473" s="16"/>
      <c r="J1473" s="16"/>
    </row>
    <row r="1474" spans="1:10" x14ac:dyDescent="0.15">
      <c r="A1474" s="16"/>
      <c r="B1474" s="16"/>
      <c r="C1474" s="16"/>
      <c r="D1474" s="16"/>
      <c r="E1474" s="16"/>
      <c r="F1474" s="16"/>
      <c r="G1474" s="16"/>
      <c r="H1474" s="16"/>
      <c r="I1474" s="16"/>
      <c r="J1474" s="16"/>
    </row>
    <row r="1475" spans="1:10" ht="16" x14ac:dyDescent="0.2">
      <c r="A1475" s="16"/>
      <c r="B1475" s="27" t="str">
        <f>+B447</f>
        <v xml:space="preserve"> </v>
      </c>
      <c r="C1475" s="23" t="s">
        <v>190</v>
      </c>
      <c r="D1475" s="40">
        <f>+D447</f>
        <v>0</v>
      </c>
      <c r="E1475" s="40">
        <f>+E447</f>
        <v>0</v>
      </c>
      <c r="F1475" s="40">
        <f>+F447</f>
        <v>0</v>
      </c>
      <c r="G1475" s="40">
        <f>+G447</f>
        <v>0</v>
      </c>
      <c r="H1475" s="40">
        <f>+H447</f>
        <v>0</v>
      </c>
      <c r="I1475" s="16"/>
      <c r="J1475" s="16"/>
    </row>
    <row r="1476" spans="1:10" ht="16" x14ac:dyDescent="0.2">
      <c r="A1476" s="16"/>
      <c r="B1476" s="16"/>
      <c r="C1476" s="23" t="s">
        <v>199</v>
      </c>
      <c r="D1476" s="40">
        <f>+Instrucciones!E636</f>
        <v>0</v>
      </c>
      <c r="E1476" s="40">
        <f>+D1476*(1+$E$1317)</f>
        <v>0</v>
      </c>
      <c r="F1476" s="40">
        <f>+E1476*(1+$F$1317)</f>
        <v>0</v>
      </c>
      <c r="G1476" s="40">
        <f>+F1476*(1+$G$1317)</f>
        <v>0</v>
      </c>
      <c r="H1476" s="40">
        <f>+G1476*(1+$H$1317)</f>
        <v>0</v>
      </c>
      <c r="I1476" s="16"/>
      <c r="J1476" s="16"/>
    </row>
    <row r="1477" spans="1:10" ht="16" x14ac:dyDescent="0.2">
      <c r="A1477" s="16"/>
      <c r="B1477" s="16"/>
      <c r="C1477" s="16"/>
      <c r="D1477" s="28">
        <f>+D1476*D1475</f>
        <v>0</v>
      </c>
      <c r="E1477" s="28">
        <f>+E1476*E1475</f>
        <v>0</v>
      </c>
      <c r="F1477" s="28">
        <f>+F1476*F1475</f>
        <v>0</v>
      </c>
      <c r="G1477" s="28">
        <f>+G1476*G1475</f>
        <v>0</v>
      </c>
      <c r="H1477" s="28">
        <f>+H1476*H1475</f>
        <v>0</v>
      </c>
      <c r="I1477" s="16"/>
      <c r="J1477" s="16"/>
    </row>
    <row r="1478" spans="1:10" x14ac:dyDescent="0.15">
      <c r="A1478" s="16"/>
      <c r="B1478" s="16"/>
      <c r="C1478" s="16"/>
      <c r="D1478" s="16"/>
      <c r="E1478" s="16"/>
      <c r="F1478" s="16"/>
      <c r="G1478" s="16"/>
      <c r="H1478" s="16"/>
      <c r="I1478" s="16"/>
      <c r="J1478" s="16"/>
    </row>
    <row r="1479" spans="1:10" ht="16" x14ac:dyDescent="0.2">
      <c r="A1479" s="16"/>
      <c r="B1479" s="27" t="str">
        <f>+B451</f>
        <v xml:space="preserve"> </v>
      </c>
      <c r="C1479" s="23" t="s">
        <v>190</v>
      </c>
      <c r="D1479" s="40">
        <f>+D451</f>
        <v>0</v>
      </c>
      <c r="E1479" s="40">
        <f>+E451</f>
        <v>0</v>
      </c>
      <c r="F1479" s="40">
        <f>+F451</f>
        <v>0</v>
      </c>
      <c r="G1479" s="40">
        <f>+G451</f>
        <v>0</v>
      </c>
      <c r="H1479" s="40">
        <f>+H451</f>
        <v>0</v>
      </c>
      <c r="I1479" s="16"/>
      <c r="J1479" s="16"/>
    </row>
    <row r="1480" spans="1:10" ht="16" x14ac:dyDescent="0.2">
      <c r="A1480" s="16"/>
      <c r="B1480" s="16"/>
      <c r="C1480" s="23" t="s">
        <v>199</v>
      </c>
      <c r="D1480" s="40">
        <f>+Instrucciones!E637</f>
        <v>0</v>
      </c>
      <c r="E1480" s="40">
        <f>+D1480*(1+$E$1317)</f>
        <v>0</v>
      </c>
      <c r="F1480" s="40">
        <f>+E1480*(1+$F$1317)</f>
        <v>0</v>
      </c>
      <c r="G1480" s="40">
        <f>+F1480*(1+$G$1317)</f>
        <v>0</v>
      </c>
      <c r="H1480" s="40">
        <f>+G1480*(1+$H$1317)</f>
        <v>0</v>
      </c>
      <c r="I1480" s="16"/>
      <c r="J1480" s="16"/>
    </row>
    <row r="1481" spans="1:10" ht="16" x14ac:dyDescent="0.2">
      <c r="A1481" s="16"/>
      <c r="B1481" s="16"/>
      <c r="C1481" s="16"/>
      <c r="D1481" s="28">
        <f>+D1480*D1479</f>
        <v>0</v>
      </c>
      <c r="E1481" s="28">
        <f>+E1480*E1479</f>
        <v>0</v>
      </c>
      <c r="F1481" s="28">
        <f>+F1480*F1479</f>
        <v>0</v>
      </c>
      <c r="G1481" s="28">
        <f>+G1480*G1479</f>
        <v>0</v>
      </c>
      <c r="H1481" s="28">
        <f>+H1480*H1479</f>
        <v>0</v>
      </c>
      <c r="I1481" s="16"/>
      <c r="J1481" s="16"/>
    </row>
    <row r="1482" spans="1:10" x14ac:dyDescent="0.15">
      <c r="A1482" s="16"/>
      <c r="B1482" s="16"/>
      <c r="C1482" s="16"/>
      <c r="D1482" s="16"/>
      <c r="E1482" s="16"/>
      <c r="F1482" s="16"/>
      <c r="G1482" s="16"/>
      <c r="H1482" s="16"/>
      <c r="I1482" s="16"/>
      <c r="J1482" s="16"/>
    </row>
    <row r="1483" spans="1:10" ht="16" x14ac:dyDescent="0.2">
      <c r="A1483" s="16"/>
      <c r="B1483" s="27" t="str">
        <f>+B455</f>
        <v xml:space="preserve"> </v>
      </c>
      <c r="C1483" s="23" t="s">
        <v>190</v>
      </c>
      <c r="D1483" s="40">
        <f>+D455</f>
        <v>0</v>
      </c>
      <c r="E1483" s="40">
        <f>+E455</f>
        <v>0</v>
      </c>
      <c r="F1483" s="40">
        <f>+F455</f>
        <v>0</v>
      </c>
      <c r="G1483" s="40">
        <f>+G455</f>
        <v>0</v>
      </c>
      <c r="H1483" s="40">
        <f>+H455</f>
        <v>0</v>
      </c>
      <c r="I1483" s="16"/>
      <c r="J1483" s="16"/>
    </row>
    <row r="1484" spans="1:10" ht="16" x14ac:dyDescent="0.2">
      <c r="A1484" s="16"/>
      <c r="B1484" s="16"/>
      <c r="C1484" s="23" t="s">
        <v>199</v>
      </c>
      <c r="D1484" s="40">
        <f>+Instrucciones!E638</f>
        <v>0</v>
      </c>
      <c r="E1484" s="40">
        <f>+D1484*(1+$E$1317)</f>
        <v>0</v>
      </c>
      <c r="F1484" s="40">
        <f>+E1484*(1+$F$1317)</f>
        <v>0</v>
      </c>
      <c r="G1484" s="40">
        <f>+F1484*(1+$G$1317)</f>
        <v>0</v>
      </c>
      <c r="H1484" s="40">
        <f>+G1484*(1+$H$1317)</f>
        <v>0</v>
      </c>
      <c r="I1484" s="16"/>
      <c r="J1484" s="16"/>
    </row>
    <row r="1485" spans="1:10" ht="16" x14ac:dyDescent="0.2">
      <c r="A1485" s="16"/>
      <c r="B1485" s="16"/>
      <c r="C1485" s="16"/>
      <c r="D1485" s="28">
        <f>+D1484*D1483</f>
        <v>0</v>
      </c>
      <c r="E1485" s="28">
        <f>+E1484*E1483</f>
        <v>0</v>
      </c>
      <c r="F1485" s="28">
        <f>+F1484*F1483</f>
        <v>0</v>
      </c>
      <c r="G1485" s="28">
        <f>+G1484*G1483</f>
        <v>0</v>
      </c>
      <c r="H1485" s="28">
        <f>+H1484*H1483</f>
        <v>0</v>
      </c>
      <c r="I1485" s="16"/>
      <c r="J1485" s="16"/>
    </row>
    <row r="1486" spans="1:10" x14ac:dyDescent="0.15">
      <c r="A1486" s="16"/>
      <c r="B1486" s="16"/>
      <c r="C1486" s="16"/>
      <c r="D1486" s="16"/>
      <c r="E1486" s="16"/>
      <c r="F1486" s="16"/>
      <c r="G1486" s="16"/>
      <c r="H1486" s="16"/>
      <c r="I1486" s="16"/>
      <c r="J1486" s="16"/>
    </row>
    <row r="1487" spans="1:10" ht="16" x14ac:dyDescent="0.2">
      <c r="A1487" s="16"/>
      <c r="B1487" s="27" t="str">
        <f>+B459</f>
        <v xml:space="preserve"> </v>
      </c>
      <c r="C1487" s="23" t="s">
        <v>190</v>
      </c>
      <c r="D1487" s="40">
        <f>+D459</f>
        <v>0</v>
      </c>
      <c r="E1487" s="40">
        <f>+E459</f>
        <v>0</v>
      </c>
      <c r="F1487" s="40">
        <f>+F459</f>
        <v>0</v>
      </c>
      <c r="G1487" s="40">
        <f>+G459</f>
        <v>0</v>
      </c>
      <c r="H1487" s="40">
        <f>+H459</f>
        <v>0</v>
      </c>
      <c r="I1487" s="16"/>
      <c r="J1487" s="16"/>
    </row>
    <row r="1488" spans="1:10" ht="16" x14ac:dyDescent="0.2">
      <c r="A1488" s="16"/>
      <c r="B1488" s="16"/>
      <c r="C1488" s="23" t="s">
        <v>199</v>
      </c>
      <c r="D1488" s="40">
        <f>+Instrucciones!E639</f>
        <v>0</v>
      </c>
      <c r="E1488" s="40">
        <f>+D1488*(1+$E$1317)</f>
        <v>0</v>
      </c>
      <c r="F1488" s="40">
        <f>+E1488*(1+$F$1317)</f>
        <v>0</v>
      </c>
      <c r="G1488" s="40">
        <f>+F1488*(1+$G$1317)</f>
        <v>0</v>
      </c>
      <c r="H1488" s="40">
        <f>+G1488*(1+$H$1317)</f>
        <v>0</v>
      </c>
      <c r="I1488" s="16"/>
      <c r="J1488" s="16"/>
    </row>
    <row r="1489" spans="1:10" ht="16" x14ac:dyDescent="0.2">
      <c r="A1489" s="16"/>
      <c r="B1489" s="16"/>
      <c r="C1489" s="16"/>
      <c r="D1489" s="28">
        <f>+D1488*D1487</f>
        <v>0</v>
      </c>
      <c r="E1489" s="28">
        <f>+E1488*E1487</f>
        <v>0</v>
      </c>
      <c r="F1489" s="28">
        <f>+F1488*F1487</f>
        <v>0</v>
      </c>
      <c r="G1489" s="28">
        <f>+G1488*G1487</f>
        <v>0</v>
      </c>
      <c r="H1489" s="28">
        <f>+H1488*H1487</f>
        <v>0</v>
      </c>
      <c r="I1489" s="16"/>
      <c r="J1489" s="16"/>
    </row>
    <row r="1490" spans="1:10" x14ac:dyDescent="0.15">
      <c r="A1490" s="16"/>
      <c r="B1490" s="16"/>
      <c r="C1490" s="16"/>
      <c r="D1490" s="16"/>
      <c r="E1490" s="16"/>
      <c r="F1490" s="16"/>
      <c r="G1490" s="16"/>
      <c r="H1490" s="16"/>
      <c r="I1490" s="16"/>
      <c r="J1490" s="16"/>
    </row>
    <row r="1491" spans="1:10" ht="16" x14ac:dyDescent="0.2">
      <c r="A1491" s="16"/>
      <c r="B1491" s="27" t="str">
        <f>+B463</f>
        <v xml:space="preserve"> </v>
      </c>
      <c r="C1491" s="23" t="s">
        <v>190</v>
      </c>
      <c r="D1491" s="40">
        <f>+D463</f>
        <v>0</v>
      </c>
      <c r="E1491" s="40">
        <f>+E463</f>
        <v>0</v>
      </c>
      <c r="F1491" s="40">
        <f>+F463</f>
        <v>0</v>
      </c>
      <c r="G1491" s="40">
        <f>+G463</f>
        <v>0</v>
      </c>
      <c r="H1491" s="40">
        <f>+H463</f>
        <v>0</v>
      </c>
      <c r="I1491" s="16"/>
      <c r="J1491" s="16"/>
    </row>
    <row r="1492" spans="1:10" ht="16" x14ac:dyDescent="0.2">
      <c r="A1492" s="16"/>
      <c r="B1492" s="16"/>
      <c r="C1492" s="23" t="s">
        <v>199</v>
      </c>
      <c r="D1492" s="40">
        <f>+Instrucciones!E640</f>
        <v>0</v>
      </c>
      <c r="E1492" s="40">
        <f>+D1492*(1+$E$1317)</f>
        <v>0</v>
      </c>
      <c r="F1492" s="40">
        <f>+E1492*(1+$F$1317)</f>
        <v>0</v>
      </c>
      <c r="G1492" s="40">
        <f>+F1492*(1+$G$1317)</f>
        <v>0</v>
      </c>
      <c r="H1492" s="40">
        <f>+G1492*(1+$H$1317)</f>
        <v>0</v>
      </c>
      <c r="I1492" s="16"/>
      <c r="J1492" s="16"/>
    </row>
    <row r="1493" spans="1:10" ht="16" x14ac:dyDescent="0.2">
      <c r="A1493" s="16"/>
      <c r="B1493" s="16"/>
      <c r="C1493" s="16"/>
      <c r="D1493" s="28">
        <f>+D1492*D1491</f>
        <v>0</v>
      </c>
      <c r="E1493" s="28">
        <f>+E1492*E1491</f>
        <v>0</v>
      </c>
      <c r="F1493" s="28">
        <f>+F1492*F1491</f>
        <v>0</v>
      </c>
      <c r="G1493" s="28">
        <f>+G1492*G1491</f>
        <v>0</v>
      </c>
      <c r="H1493" s="28">
        <f>+H1492*H1491</f>
        <v>0</v>
      </c>
      <c r="I1493" s="16"/>
      <c r="J1493" s="16"/>
    </row>
    <row r="1494" spans="1:10" x14ac:dyDescent="0.15">
      <c r="A1494" s="16"/>
      <c r="B1494" s="16"/>
      <c r="C1494" s="16"/>
      <c r="D1494" s="16"/>
      <c r="E1494" s="16"/>
      <c r="F1494" s="16"/>
      <c r="G1494" s="16"/>
      <c r="H1494" s="16"/>
      <c r="I1494" s="16"/>
      <c r="J1494" s="16"/>
    </row>
    <row r="1495" spans="1:10" ht="16" x14ac:dyDescent="0.2">
      <c r="A1495" s="16"/>
      <c r="B1495" s="27" t="str">
        <f>+B467</f>
        <v xml:space="preserve"> </v>
      </c>
      <c r="C1495" s="23" t="s">
        <v>190</v>
      </c>
      <c r="D1495" s="40">
        <f>+D467</f>
        <v>0</v>
      </c>
      <c r="E1495" s="40">
        <f>+E467</f>
        <v>0</v>
      </c>
      <c r="F1495" s="40">
        <f>+F467</f>
        <v>0</v>
      </c>
      <c r="G1495" s="40">
        <f>+G467</f>
        <v>0</v>
      </c>
      <c r="H1495" s="40">
        <f>+H467</f>
        <v>0</v>
      </c>
      <c r="I1495" s="16"/>
      <c r="J1495" s="16"/>
    </row>
    <row r="1496" spans="1:10" ht="16" x14ac:dyDescent="0.2">
      <c r="A1496" s="16"/>
      <c r="B1496" s="16"/>
      <c r="C1496" s="23" t="s">
        <v>199</v>
      </c>
      <c r="D1496" s="40">
        <f>+Instrucciones!E641</f>
        <v>0</v>
      </c>
      <c r="E1496" s="40">
        <f>+D1496*(1+$E$1317)</f>
        <v>0</v>
      </c>
      <c r="F1496" s="40">
        <f>+E1496*(1+$F$1317)</f>
        <v>0</v>
      </c>
      <c r="G1496" s="40">
        <f>+F1496*(1+$G$1317)</f>
        <v>0</v>
      </c>
      <c r="H1496" s="40">
        <f>+G1496*(1+$H$1317)</f>
        <v>0</v>
      </c>
      <c r="I1496" s="16"/>
      <c r="J1496" s="16"/>
    </row>
    <row r="1497" spans="1:10" ht="16" x14ac:dyDescent="0.2">
      <c r="A1497" s="16"/>
      <c r="B1497" s="16"/>
      <c r="C1497" s="16"/>
      <c r="D1497" s="28">
        <f>+D1496*D1495</f>
        <v>0</v>
      </c>
      <c r="E1497" s="28">
        <f>+E1496*E1495</f>
        <v>0</v>
      </c>
      <c r="F1497" s="28">
        <f>+F1496*F1495</f>
        <v>0</v>
      </c>
      <c r="G1497" s="28">
        <f>+G1496*G1495</f>
        <v>0</v>
      </c>
      <c r="H1497" s="28">
        <f>+H1496*H1495</f>
        <v>0</v>
      </c>
      <c r="I1497" s="16"/>
      <c r="J1497" s="16"/>
    </row>
    <row r="1498" spans="1:10" x14ac:dyDescent="0.15">
      <c r="A1498" s="16"/>
      <c r="B1498" s="16"/>
      <c r="C1498" s="16"/>
      <c r="D1498" s="16"/>
      <c r="E1498" s="16"/>
      <c r="F1498" s="16"/>
      <c r="G1498" s="16"/>
      <c r="H1498" s="16"/>
      <c r="I1498" s="16"/>
      <c r="J1498" s="16"/>
    </row>
    <row r="1499" spans="1:10" ht="16" x14ac:dyDescent="0.2">
      <c r="A1499" s="16"/>
      <c r="B1499" s="27" t="str">
        <f>+B471</f>
        <v xml:space="preserve"> </v>
      </c>
      <c r="C1499" s="23" t="s">
        <v>190</v>
      </c>
      <c r="D1499" s="40">
        <f>+D471</f>
        <v>0</v>
      </c>
      <c r="E1499" s="40">
        <f>+E471</f>
        <v>0</v>
      </c>
      <c r="F1499" s="40">
        <f>+F471</f>
        <v>0</v>
      </c>
      <c r="G1499" s="40">
        <f>+G471</f>
        <v>0</v>
      </c>
      <c r="H1499" s="40">
        <f>+H471</f>
        <v>0</v>
      </c>
      <c r="I1499" s="16"/>
      <c r="J1499" s="16"/>
    </row>
    <row r="1500" spans="1:10" ht="16" x14ac:dyDescent="0.2">
      <c r="A1500" s="16"/>
      <c r="B1500" s="16"/>
      <c r="C1500" s="23" t="s">
        <v>199</v>
      </c>
      <c r="D1500" s="40">
        <f>+Instrucciones!E642</f>
        <v>0</v>
      </c>
      <c r="E1500" s="40">
        <f>+D1500*(1+$E$1317)</f>
        <v>0</v>
      </c>
      <c r="F1500" s="40">
        <f>+E1500*(1+$F$1317)</f>
        <v>0</v>
      </c>
      <c r="G1500" s="40">
        <f>+F1500*(1+$G$1317)</f>
        <v>0</v>
      </c>
      <c r="H1500" s="40">
        <f>+G1500*(1+$H$1317)</f>
        <v>0</v>
      </c>
      <c r="I1500" s="16"/>
      <c r="J1500" s="16"/>
    </row>
    <row r="1501" spans="1:10" ht="16" x14ac:dyDescent="0.2">
      <c r="A1501" s="16"/>
      <c r="B1501" s="16"/>
      <c r="C1501" s="16"/>
      <c r="D1501" s="28">
        <f>+D1500*D1499</f>
        <v>0</v>
      </c>
      <c r="E1501" s="28">
        <f>+E1500*E1499</f>
        <v>0</v>
      </c>
      <c r="F1501" s="28">
        <f>+F1500*F1499</f>
        <v>0</v>
      </c>
      <c r="G1501" s="28">
        <f>+G1500*G1499</f>
        <v>0</v>
      </c>
      <c r="H1501" s="28">
        <f>+H1500*H1499</f>
        <v>0</v>
      </c>
      <c r="I1501" s="16"/>
      <c r="J1501" s="16"/>
    </row>
    <row r="1502" spans="1:10" x14ac:dyDescent="0.15">
      <c r="A1502" s="16"/>
      <c r="B1502" s="16"/>
      <c r="C1502" s="16"/>
      <c r="D1502" s="16"/>
      <c r="E1502" s="16"/>
      <c r="F1502" s="16"/>
      <c r="G1502" s="16"/>
      <c r="H1502" s="16"/>
      <c r="I1502" s="16"/>
      <c r="J1502" s="16"/>
    </row>
    <row r="1503" spans="1:10" ht="16" x14ac:dyDescent="0.2">
      <c r="A1503" s="16"/>
      <c r="B1503" s="27" t="str">
        <f>+B475</f>
        <v xml:space="preserve"> </v>
      </c>
      <c r="C1503" s="23" t="s">
        <v>190</v>
      </c>
      <c r="D1503" s="40">
        <f>+D475</f>
        <v>0</v>
      </c>
      <c r="E1503" s="40">
        <f>+E475</f>
        <v>0</v>
      </c>
      <c r="F1503" s="40">
        <f>+F475</f>
        <v>0</v>
      </c>
      <c r="G1503" s="40">
        <f>+G475</f>
        <v>0</v>
      </c>
      <c r="H1503" s="40">
        <f>+H475</f>
        <v>0</v>
      </c>
      <c r="I1503" s="16"/>
      <c r="J1503" s="16"/>
    </row>
    <row r="1504" spans="1:10" ht="16" x14ac:dyDescent="0.2">
      <c r="A1504" s="16"/>
      <c r="B1504" s="16"/>
      <c r="C1504" s="23" t="s">
        <v>199</v>
      </c>
      <c r="D1504" s="40">
        <f>+Instrucciones!E643</f>
        <v>0</v>
      </c>
      <c r="E1504" s="40">
        <f>+D1504*(1+$E$1317)</f>
        <v>0</v>
      </c>
      <c r="F1504" s="40">
        <f>+E1504*(1+$F$1317)</f>
        <v>0</v>
      </c>
      <c r="G1504" s="40">
        <f>+F1504*(1+$G$1317)</f>
        <v>0</v>
      </c>
      <c r="H1504" s="40">
        <f>+G1504*(1+$H$1317)</f>
        <v>0</v>
      </c>
      <c r="I1504" s="16"/>
      <c r="J1504" s="16"/>
    </row>
    <row r="1505" spans="1:10" ht="16" x14ac:dyDescent="0.2">
      <c r="A1505" s="16"/>
      <c r="B1505" s="16"/>
      <c r="C1505" s="16"/>
      <c r="D1505" s="28">
        <f>+D1504*D1503</f>
        <v>0</v>
      </c>
      <c r="E1505" s="28">
        <f>+E1504*E1503</f>
        <v>0</v>
      </c>
      <c r="F1505" s="28">
        <f>+F1504*F1503</f>
        <v>0</v>
      </c>
      <c r="G1505" s="28">
        <f>+G1504*G1503</f>
        <v>0</v>
      </c>
      <c r="H1505" s="28">
        <f>+H1504*H1503</f>
        <v>0</v>
      </c>
      <c r="I1505" s="16"/>
      <c r="J1505" s="16"/>
    </row>
    <row r="1506" spans="1:10" x14ac:dyDescent="0.15">
      <c r="A1506" s="16"/>
      <c r="B1506" s="16"/>
      <c r="C1506" s="16"/>
      <c r="D1506" s="16"/>
      <c r="E1506" s="16"/>
      <c r="F1506" s="16"/>
      <c r="G1506" s="16"/>
      <c r="H1506" s="16"/>
      <c r="I1506" s="16"/>
      <c r="J1506" s="16"/>
    </row>
    <row r="1507" spans="1:10" ht="16" x14ac:dyDescent="0.2">
      <c r="A1507" s="16"/>
      <c r="B1507" s="27" t="str">
        <f>+B479</f>
        <v xml:space="preserve"> </v>
      </c>
      <c r="C1507" s="23" t="s">
        <v>190</v>
      </c>
      <c r="D1507" s="40">
        <f>+D479</f>
        <v>0</v>
      </c>
      <c r="E1507" s="40">
        <f>+E479</f>
        <v>0</v>
      </c>
      <c r="F1507" s="40">
        <f>+F479</f>
        <v>0</v>
      </c>
      <c r="G1507" s="40">
        <f>+G479</f>
        <v>0</v>
      </c>
      <c r="H1507" s="40">
        <f>+H479</f>
        <v>0</v>
      </c>
      <c r="I1507" s="16"/>
      <c r="J1507" s="16"/>
    </row>
    <row r="1508" spans="1:10" ht="16" x14ac:dyDescent="0.2">
      <c r="A1508" s="16"/>
      <c r="B1508" s="16"/>
      <c r="C1508" s="23" t="s">
        <v>199</v>
      </c>
      <c r="D1508" s="40">
        <f>+Instrucciones!E644</f>
        <v>0</v>
      </c>
      <c r="E1508" s="40">
        <f>+D1508*(1+$E$1317)</f>
        <v>0</v>
      </c>
      <c r="F1508" s="40">
        <f>+E1508*(1+$F$1317)</f>
        <v>0</v>
      </c>
      <c r="G1508" s="40">
        <f>+F1508*(1+$G$1317)</f>
        <v>0</v>
      </c>
      <c r="H1508" s="40">
        <f>+G1508*(1+$H$1317)</f>
        <v>0</v>
      </c>
      <c r="I1508" s="16"/>
      <c r="J1508" s="16"/>
    </row>
    <row r="1509" spans="1:10" ht="16" x14ac:dyDescent="0.2">
      <c r="A1509" s="16"/>
      <c r="B1509" s="16"/>
      <c r="C1509" s="16"/>
      <c r="D1509" s="28">
        <f>+D1508*D1507</f>
        <v>0</v>
      </c>
      <c r="E1509" s="28">
        <f>+E1508*E1507</f>
        <v>0</v>
      </c>
      <c r="F1509" s="28">
        <f>+F1508*F1507</f>
        <v>0</v>
      </c>
      <c r="G1509" s="28">
        <f>+G1508*G1507</f>
        <v>0</v>
      </c>
      <c r="H1509" s="28">
        <f>+H1508*H1507</f>
        <v>0</v>
      </c>
      <c r="I1509" s="16"/>
      <c r="J1509" s="16"/>
    </row>
    <row r="1510" spans="1:10" x14ac:dyDescent="0.15">
      <c r="A1510" s="16"/>
      <c r="B1510" s="16"/>
      <c r="C1510" s="16"/>
      <c r="D1510" s="16"/>
      <c r="E1510" s="16"/>
      <c r="F1510" s="16"/>
      <c r="G1510" s="16"/>
      <c r="H1510" s="16"/>
      <c r="I1510" s="16"/>
      <c r="J1510" s="16"/>
    </row>
    <row r="1511" spans="1:10" ht="16" x14ac:dyDescent="0.2">
      <c r="A1511" s="16"/>
      <c r="B1511" s="27" t="str">
        <f>+B483</f>
        <v xml:space="preserve"> </v>
      </c>
      <c r="C1511" s="23" t="s">
        <v>190</v>
      </c>
      <c r="D1511" s="40">
        <f>+D483</f>
        <v>0</v>
      </c>
      <c r="E1511" s="40">
        <f>+E483</f>
        <v>0</v>
      </c>
      <c r="F1511" s="40">
        <f>+F483</f>
        <v>0</v>
      </c>
      <c r="G1511" s="40">
        <f>+G483</f>
        <v>0</v>
      </c>
      <c r="H1511" s="40">
        <f>+H483</f>
        <v>0</v>
      </c>
      <c r="I1511" s="16"/>
      <c r="J1511" s="16"/>
    </row>
    <row r="1512" spans="1:10" ht="16" x14ac:dyDescent="0.2">
      <c r="A1512" s="16"/>
      <c r="B1512" s="16"/>
      <c r="C1512" s="23" t="s">
        <v>199</v>
      </c>
      <c r="D1512" s="40">
        <f>+Instrucciones!E645</f>
        <v>0</v>
      </c>
      <c r="E1512" s="40">
        <f>+D1512*(1+$E$1317)</f>
        <v>0</v>
      </c>
      <c r="F1512" s="40">
        <f>+E1512*(1+$F$1317)</f>
        <v>0</v>
      </c>
      <c r="G1512" s="40">
        <f>+F1512*(1+$G$1317)</f>
        <v>0</v>
      </c>
      <c r="H1512" s="40">
        <f>+G1512*(1+$H$1317)</f>
        <v>0</v>
      </c>
      <c r="I1512" s="16"/>
      <c r="J1512" s="16"/>
    </row>
    <row r="1513" spans="1:10" ht="16" x14ac:dyDescent="0.2">
      <c r="A1513" s="16"/>
      <c r="B1513" s="16"/>
      <c r="C1513" s="16"/>
      <c r="D1513" s="28">
        <f>+D1512*D1511</f>
        <v>0</v>
      </c>
      <c r="E1513" s="28">
        <f>+E1512*E1511</f>
        <v>0</v>
      </c>
      <c r="F1513" s="28">
        <f>+F1512*F1511</f>
        <v>0</v>
      </c>
      <c r="G1513" s="28">
        <f>+G1512*G1511</f>
        <v>0</v>
      </c>
      <c r="H1513" s="28">
        <f>+H1512*H1511</f>
        <v>0</v>
      </c>
      <c r="I1513" s="16"/>
      <c r="J1513" s="16"/>
    </row>
    <row r="1514" spans="1:10" x14ac:dyDescent="0.15">
      <c r="A1514" s="16"/>
      <c r="B1514" s="16"/>
      <c r="C1514" s="16"/>
      <c r="D1514" s="16"/>
      <c r="E1514" s="16"/>
      <c r="F1514" s="16"/>
      <c r="G1514" s="16"/>
      <c r="H1514" s="16"/>
      <c r="I1514" s="16"/>
      <c r="J1514" s="16"/>
    </row>
    <row r="1515" spans="1:10" ht="16" x14ac:dyDescent="0.2">
      <c r="A1515" s="16"/>
      <c r="B1515" s="41" t="str">
        <f>+B487</f>
        <v xml:space="preserve"> </v>
      </c>
      <c r="C1515" s="23" t="s">
        <v>190</v>
      </c>
      <c r="D1515" s="40">
        <f>+D487</f>
        <v>0</v>
      </c>
      <c r="E1515" s="40">
        <f>+E487</f>
        <v>0</v>
      </c>
      <c r="F1515" s="40">
        <f>+F487</f>
        <v>0</v>
      </c>
      <c r="G1515" s="40">
        <f>+G487</f>
        <v>0</v>
      </c>
      <c r="H1515" s="40">
        <f>+H487</f>
        <v>0</v>
      </c>
      <c r="I1515" s="16"/>
      <c r="J1515" s="16"/>
    </row>
    <row r="1516" spans="1:10" ht="16" x14ac:dyDescent="0.2">
      <c r="A1516" s="16"/>
      <c r="B1516" s="16"/>
      <c r="C1516" s="23" t="s">
        <v>199</v>
      </c>
      <c r="D1516" s="40">
        <f>+Instrucciones!E646</f>
        <v>0</v>
      </c>
      <c r="E1516" s="40">
        <f>+D1516*(1+$E$1317)</f>
        <v>0</v>
      </c>
      <c r="F1516" s="40">
        <f>+E1516*(1+$F$1317)</f>
        <v>0</v>
      </c>
      <c r="G1516" s="40">
        <f>+F1516*(1+$G$1317)</f>
        <v>0</v>
      </c>
      <c r="H1516" s="40">
        <f>+G1516*(1+$H$1317)</f>
        <v>0</v>
      </c>
      <c r="I1516" s="16"/>
      <c r="J1516" s="16"/>
    </row>
    <row r="1517" spans="1:10" ht="16" x14ac:dyDescent="0.2">
      <c r="A1517" s="16"/>
      <c r="B1517" s="16"/>
      <c r="C1517" s="16"/>
      <c r="D1517" s="28">
        <f>+D1516*D1515</f>
        <v>0</v>
      </c>
      <c r="E1517" s="28">
        <f>+E1516*E1515</f>
        <v>0</v>
      </c>
      <c r="F1517" s="28">
        <f>+F1516*F1515</f>
        <v>0</v>
      </c>
      <c r="G1517" s="28">
        <f>+G1516*G1515</f>
        <v>0</v>
      </c>
      <c r="H1517" s="28">
        <f>+H1516*H1515</f>
        <v>0</v>
      </c>
      <c r="I1517" s="16"/>
      <c r="J1517" s="16"/>
    </row>
    <row r="1518" spans="1:10" ht="16" x14ac:dyDescent="0.2">
      <c r="A1518" s="16"/>
      <c r="B1518" s="16"/>
      <c r="C1518" s="16"/>
      <c r="D1518" s="29"/>
      <c r="E1518" s="29"/>
      <c r="F1518" s="29"/>
      <c r="G1518" s="29"/>
      <c r="H1518" s="29"/>
      <c r="I1518" s="16"/>
      <c r="J1518" s="16"/>
    </row>
    <row r="1519" spans="1:10" ht="16" x14ac:dyDescent="0.2">
      <c r="A1519" s="16"/>
      <c r="B1519" s="41" t="str">
        <f>+B491</f>
        <v xml:space="preserve"> </v>
      </c>
      <c r="C1519" s="23" t="s">
        <v>190</v>
      </c>
      <c r="D1519" s="40">
        <f>+D491</f>
        <v>0</v>
      </c>
      <c r="E1519" s="40">
        <f>+E491</f>
        <v>0</v>
      </c>
      <c r="F1519" s="40">
        <f>+F491</f>
        <v>0</v>
      </c>
      <c r="G1519" s="40">
        <f>+G491</f>
        <v>0</v>
      </c>
      <c r="H1519" s="40">
        <f>+H491</f>
        <v>0</v>
      </c>
      <c r="I1519" s="16"/>
      <c r="J1519" s="16"/>
    </row>
    <row r="1520" spans="1:10" ht="16" x14ac:dyDescent="0.2">
      <c r="A1520" s="16"/>
      <c r="B1520" s="16"/>
      <c r="C1520" s="23" t="s">
        <v>199</v>
      </c>
      <c r="D1520" s="40">
        <f>+Instrucciones!E647</f>
        <v>0</v>
      </c>
      <c r="E1520" s="40">
        <f>+D1520*(1+$E$1317)</f>
        <v>0</v>
      </c>
      <c r="F1520" s="40">
        <f>+E1520*(1+$F$1317)</f>
        <v>0</v>
      </c>
      <c r="G1520" s="40">
        <f>+F1520*(1+$G$1317)</f>
        <v>0</v>
      </c>
      <c r="H1520" s="40">
        <f>+G1520*(1+$H$1317)</f>
        <v>0</v>
      </c>
      <c r="I1520" s="16"/>
      <c r="J1520" s="16"/>
    </row>
    <row r="1521" spans="1:10" ht="16" x14ac:dyDescent="0.2">
      <c r="A1521" s="16"/>
      <c r="B1521" s="16"/>
      <c r="C1521" s="16"/>
      <c r="D1521" s="28">
        <f>+D1520*D1519</f>
        <v>0</v>
      </c>
      <c r="E1521" s="28">
        <f>+E1520*E1519</f>
        <v>0</v>
      </c>
      <c r="F1521" s="28">
        <f>+F1520*F1519</f>
        <v>0</v>
      </c>
      <c r="G1521" s="28">
        <f>+G1520*G1519</f>
        <v>0</v>
      </c>
      <c r="H1521" s="28">
        <f>+H1520*H1519</f>
        <v>0</v>
      </c>
      <c r="I1521" s="16"/>
      <c r="J1521" s="16"/>
    </row>
    <row r="1522" spans="1:10" ht="16" x14ac:dyDescent="0.2">
      <c r="A1522" s="16"/>
      <c r="B1522" s="16"/>
      <c r="C1522" s="16"/>
      <c r="D1522" s="29"/>
      <c r="E1522" s="29"/>
      <c r="F1522" s="29"/>
      <c r="G1522" s="29"/>
      <c r="H1522" s="29"/>
      <c r="I1522" s="16"/>
      <c r="J1522" s="16"/>
    </row>
    <row r="1523" spans="1:10" ht="16" x14ac:dyDescent="0.2">
      <c r="A1523" s="16"/>
      <c r="B1523" s="41" t="str">
        <f>+B495</f>
        <v xml:space="preserve"> </v>
      </c>
      <c r="C1523" s="23" t="s">
        <v>190</v>
      </c>
      <c r="D1523" s="40">
        <f>+D495</f>
        <v>0</v>
      </c>
      <c r="E1523" s="40">
        <f>+E495</f>
        <v>0</v>
      </c>
      <c r="F1523" s="40">
        <f>+F495</f>
        <v>0</v>
      </c>
      <c r="G1523" s="40">
        <f>+G495</f>
        <v>0</v>
      </c>
      <c r="H1523" s="40">
        <f>+H495</f>
        <v>0</v>
      </c>
      <c r="I1523" s="16"/>
      <c r="J1523" s="16"/>
    </row>
    <row r="1524" spans="1:10" ht="16" x14ac:dyDescent="0.2">
      <c r="A1524" s="16"/>
      <c r="B1524" s="16"/>
      <c r="C1524" s="23" t="s">
        <v>199</v>
      </c>
      <c r="D1524" s="40">
        <f>+Instrucciones!E648</f>
        <v>0</v>
      </c>
      <c r="E1524" s="40">
        <f>+D1524*(1+$E$1317)</f>
        <v>0</v>
      </c>
      <c r="F1524" s="40">
        <f>+E1524*(1+$F$1317)</f>
        <v>0</v>
      </c>
      <c r="G1524" s="40">
        <f>+F1524*(1+$G$1317)</f>
        <v>0</v>
      </c>
      <c r="H1524" s="40">
        <f>+G1524*(1+$H$1317)</f>
        <v>0</v>
      </c>
      <c r="I1524" s="16"/>
      <c r="J1524" s="16"/>
    </row>
    <row r="1525" spans="1:10" ht="16" x14ac:dyDescent="0.2">
      <c r="A1525" s="16"/>
      <c r="B1525" s="16"/>
      <c r="C1525" s="16"/>
      <c r="D1525" s="28">
        <f>+D1524*D1523</f>
        <v>0</v>
      </c>
      <c r="E1525" s="28">
        <f>+E1524*E1523</f>
        <v>0</v>
      </c>
      <c r="F1525" s="28">
        <f>+F1524*F1523</f>
        <v>0</v>
      </c>
      <c r="G1525" s="28">
        <f>+G1524*G1523</f>
        <v>0</v>
      </c>
      <c r="H1525" s="28">
        <f>+H1524*H1523</f>
        <v>0</v>
      </c>
      <c r="I1525" s="16"/>
      <c r="J1525" s="16"/>
    </row>
    <row r="1526" spans="1:10" ht="16" x14ac:dyDescent="0.2">
      <c r="A1526" s="16"/>
      <c r="B1526" s="16"/>
      <c r="C1526" s="16"/>
      <c r="D1526" s="29"/>
      <c r="E1526" s="29"/>
      <c r="F1526" s="29"/>
      <c r="G1526" s="29"/>
      <c r="H1526" s="29"/>
      <c r="I1526" s="16"/>
      <c r="J1526" s="16"/>
    </row>
    <row r="1527" spans="1:10" ht="16" x14ac:dyDescent="0.2">
      <c r="A1527" s="16"/>
      <c r="B1527" s="41" t="str">
        <f>+B499</f>
        <v xml:space="preserve"> </v>
      </c>
      <c r="C1527" s="23" t="s">
        <v>190</v>
      </c>
      <c r="D1527" s="40">
        <f>+D499</f>
        <v>0</v>
      </c>
      <c r="E1527" s="40">
        <f>+E499</f>
        <v>0</v>
      </c>
      <c r="F1527" s="40">
        <f>+F499</f>
        <v>0</v>
      </c>
      <c r="G1527" s="40">
        <f>+G499</f>
        <v>0</v>
      </c>
      <c r="H1527" s="40">
        <f>+H499</f>
        <v>0</v>
      </c>
      <c r="I1527" s="16"/>
      <c r="J1527" s="16"/>
    </row>
    <row r="1528" spans="1:10" ht="16" x14ac:dyDescent="0.2">
      <c r="A1528" s="16"/>
      <c r="B1528" s="16"/>
      <c r="C1528" s="23" t="s">
        <v>199</v>
      </c>
      <c r="D1528" s="40">
        <f>+Instrucciones!E649</f>
        <v>0</v>
      </c>
      <c r="E1528" s="40">
        <f>+D1528*(1+$E$1317)</f>
        <v>0</v>
      </c>
      <c r="F1528" s="40">
        <f>+E1528*(1+$F$1317)</f>
        <v>0</v>
      </c>
      <c r="G1528" s="40">
        <f>+F1528*(1+$G$1317)</f>
        <v>0</v>
      </c>
      <c r="H1528" s="40">
        <f>+G1528*(1+$H$1317)</f>
        <v>0</v>
      </c>
      <c r="I1528" s="16"/>
      <c r="J1528" s="16"/>
    </row>
    <row r="1529" spans="1:10" ht="16" x14ac:dyDescent="0.2">
      <c r="A1529" s="16"/>
      <c r="B1529" s="16"/>
      <c r="C1529" s="16"/>
      <c r="D1529" s="28">
        <f>+D1528*D1527</f>
        <v>0</v>
      </c>
      <c r="E1529" s="28">
        <f>+E1528*E1527</f>
        <v>0</v>
      </c>
      <c r="F1529" s="28">
        <f>+F1528*F1527</f>
        <v>0</v>
      </c>
      <c r="G1529" s="28">
        <f>+G1528*G1527</f>
        <v>0</v>
      </c>
      <c r="H1529" s="28">
        <f>+H1528*H1527</f>
        <v>0</v>
      </c>
      <c r="I1529" s="16"/>
      <c r="J1529" s="16"/>
    </row>
    <row r="1530" spans="1:10" ht="16" x14ac:dyDescent="0.2">
      <c r="A1530" s="16"/>
      <c r="B1530" s="16"/>
      <c r="C1530" s="16"/>
      <c r="D1530" s="29"/>
      <c r="E1530" s="29"/>
      <c r="F1530" s="29"/>
      <c r="G1530" s="29"/>
      <c r="H1530" s="29"/>
      <c r="I1530" s="16"/>
      <c r="J1530" s="16"/>
    </row>
    <row r="1531" spans="1:10" ht="16" x14ac:dyDescent="0.2">
      <c r="A1531" s="16"/>
      <c r="B1531" s="41" t="str">
        <f>+B503</f>
        <v xml:space="preserve"> </v>
      </c>
      <c r="C1531" s="23" t="s">
        <v>190</v>
      </c>
      <c r="D1531" s="40">
        <f>+D503</f>
        <v>0</v>
      </c>
      <c r="E1531" s="40">
        <f>+E503</f>
        <v>0</v>
      </c>
      <c r="F1531" s="40">
        <f>+F503</f>
        <v>0</v>
      </c>
      <c r="G1531" s="40">
        <f>+G503</f>
        <v>0</v>
      </c>
      <c r="H1531" s="40">
        <f>+H503</f>
        <v>0</v>
      </c>
      <c r="I1531" s="16"/>
      <c r="J1531" s="16"/>
    </row>
    <row r="1532" spans="1:10" ht="16" x14ac:dyDescent="0.2">
      <c r="A1532" s="16"/>
      <c r="B1532" s="16"/>
      <c r="C1532" s="23" t="s">
        <v>199</v>
      </c>
      <c r="D1532" s="40">
        <f>+Instrucciones!E650</f>
        <v>0</v>
      </c>
      <c r="E1532" s="40">
        <f>+D1532*(1+$E$1317)</f>
        <v>0</v>
      </c>
      <c r="F1532" s="40">
        <f>+E1532*(1+$F$1317)</f>
        <v>0</v>
      </c>
      <c r="G1532" s="40">
        <f>+F1532*(1+$G$1317)</f>
        <v>0</v>
      </c>
      <c r="H1532" s="40">
        <f>+G1532*(1+$H$1317)</f>
        <v>0</v>
      </c>
      <c r="I1532" s="16"/>
      <c r="J1532" s="16"/>
    </row>
    <row r="1533" spans="1:10" ht="16" x14ac:dyDescent="0.2">
      <c r="A1533" s="16"/>
      <c r="B1533" s="16"/>
      <c r="C1533" s="16"/>
      <c r="D1533" s="28">
        <f>+D1532*D1531</f>
        <v>0</v>
      </c>
      <c r="E1533" s="28">
        <f>+E1532*E1531</f>
        <v>0</v>
      </c>
      <c r="F1533" s="28">
        <f>+F1532*F1531</f>
        <v>0</v>
      </c>
      <c r="G1533" s="28">
        <f>+G1532*G1531</f>
        <v>0</v>
      </c>
      <c r="H1533" s="28">
        <f>+H1532*H1531</f>
        <v>0</v>
      </c>
      <c r="I1533" s="16"/>
      <c r="J1533" s="16"/>
    </row>
    <row r="1534" spans="1:10" ht="16" x14ac:dyDescent="0.2">
      <c r="A1534" s="16"/>
      <c r="B1534" s="16"/>
      <c r="C1534" s="16"/>
      <c r="D1534" s="29"/>
      <c r="E1534" s="29"/>
      <c r="F1534" s="29"/>
      <c r="G1534" s="29"/>
      <c r="H1534" s="29"/>
      <c r="I1534" s="16"/>
      <c r="J1534" s="16"/>
    </row>
    <row r="1535" spans="1:10" ht="16" x14ac:dyDescent="0.2">
      <c r="A1535" s="16"/>
      <c r="B1535" s="41" t="str">
        <f>+B507</f>
        <v xml:space="preserve"> </v>
      </c>
      <c r="C1535" s="23" t="s">
        <v>190</v>
      </c>
      <c r="D1535" s="40">
        <f>+D507</f>
        <v>0</v>
      </c>
      <c r="E1535" s="40">
        <f>+E507</f>
        <v>0</v>
      </c>
      <c r="F1535" s="40">
        <f>+F507</f>
        <v>0</v>
      </c>
      <c r="G1535" s="40">
        <f>+G507</f>
        <v>0</v>
      </c>
      <c r="H1535" s="40">
        <f>+H507</f>
        <v>0</v>
      </c>
      <c r="I1535" s="16"/>
      <c r="J1535" s="16"/>
    </row>
    <row r="1536" spans="1:10" ht="16" x14ac:dyDescent="0.2">
      <c r="A1536" s="16"/>
      <c r="B1536" s="16"/>
      <c r="C1536" s="23" t="s">
        <v>199</v>
      </c>
      <c r="D1536" s="40">
        <f>+Instrucciones!E651</f>
        <v>0</v>
      </c>
      <c r="E1536" s="40">
        <f>+D1536*(1+$E$1317)</f>
        <v>0</v>
      </c>
      <c r="F1536" s="40">
        <f>+E1536*(1+$F$1317)</f>
        <v>0</v>
      </c>
      <c r="G1536" s="40">
        <f>+F1536*(1+$G$1317)</f>
        <v>0</v>
      </c>
      <c r="H1536" s="40">
        <f>+G1536*(1+$H$1317)</f>
        <v>0</v>
      </c>
      <c r="I1536" s="16"/>
      <c r="J1536" s="16"/>
    </row>
    <row r="1537" spans="1:10" ht="16" x14ac:dyDescent="0.2">
      <c r="A1537" s="16"/>
      <c r="B1537" s="16"/>
      <c r="C1537" s="16"/>
      <c r="D1537" s="28">
        <f>+D1536*D1535</f>
        <v>0</v>
      </c>
      <c r="E1537" s="28">
        <f>+E1536*E1535</f>
        <v>0</v>
      </c>
      <c r="F1537" s="28">
        <f>+F1536*F1535</f>
        <v>0</v>
      </c>
      <c r="G1537" s="28">
        <f>+G1536*G1535</f>
        <v>0</v>
      </c>
      <c r="H1537" s="28">
        <f>+H1536*H1535</f>
        <v>0</v>
      </c>
      <c r="I1537" s="16"/>
      <c r="J1537" s="16"/>
    </row>
    <row r="1538" spans="1:10" ht="16" x14ac:dyDescent="0.2">
      <c r="A1538" s="16"/>
      <c r="B1538" s="16"/>
      <c r="C1538" s="16"/>
      <c r="D1538" s="29"/>
      <c r="E1538" s="29"/>
      <c r="F1538" s="29"/>
      <c r="G1538" s="29"/>
      <c r="H1538" s="29"/>
      <c r="I1538" s="16"/>
      <c r="J1538" s="16"/>
    </row>
    <row r="1539" spans="1:10" ht="16" x14ac:dyDescent="0.2">
      <c r="A1539" s="16"/>
      <c r="B1539" s="41" t="str">
        <f>+B511</f>
        <v xml:space="preserve"> </v>
      </c>
      <c r="C1539" s="23" t="s">
        <v>190</v>
      </c>
      <c r="D1539" s="40">
        <f>+D511</f>
        <v>0</v>
      </c>
      <c r="E1539" s="40">
        <f>+E511</f>
        <v>0</v>
      </c>
      <c r="F1539" s="40">
        <f>+F511</f>
        <v>0</v>
      </c>
      <c r="G1539" s="40">
        <f>+G511</f>
        <v>0</v>
      </c>
      <c r="H1539" s="40">
        <f>+H511</f>
        <v>0</v>
      </c>
      <c r="I1539" s="16"/>
      <c r="J1539" s="16"/>
    </row>
    <row r="1540" spans="1:10" ht="16" x14ac:dyDescent="0.2">
      <c r="A1540" s="16"/>
      <c r="B1540" s="16"/>
      <c r="C1540" s="23" t="s">
        <v>199</v>
      </c>
      <c r="D1540" s="40">
        <f>+Instrucciones!E652</f>
        <v>0</v>
      </c>
      <c r="E1540" s="40">
        <f>+D1540*(1+$E$1317)</f>
        <v>0</v>
      </c>
      <c r="F1540" s="40">
        <f>+E1540*(1+$F$1317)</f>
        <v>0</v>
      </c>
      <c r="G1540" s="40">
        <f>+F1540*(1+$G$1317)</f>
        <v>0</v>
      </c>
      <c r="H1540" s="40">
        <f>+G1540*(1+$H$1317)</f>
        <v>0</v>
      </c>
      <c r="I1540" s="16"/>
      <c r="J1540" s="16"/>
    </row>
    <row r="1541" spans="1:10" ht="16" x14ac:dyDescent="0.2">
      <c r="A1541" s="16"/>
      <c r="B1541" s="16"/>
      <c r="C1541" s="16"/>
      <c r="D1541" s="28">
        <f>+D1540*D1539</f>
        <v>0</v>
      </c>
      <c r="E1541" s="28">
        <f>+E1540*E1539</f>
        <v>0</v>
      </c>
      <c r="F1541" s="28">
        <f>+F1540*F1539</f>
        <v>0</v>
      </c>
      <c r="G1541" s="28">
        <f>+G1540*G1539</f>
        <v>0</v>
      </c>
      <c r="H1541" s="28">
        <f>+H1540*H1539</f>
        <v>0</v>
      </c>
      <c r="I1541" s="16"/>
      <c r="J1541" s="16"/>
    </row>
    <row r="1542" spans="1:10" ht="16" x14ac:dyDescent="0.2">
      <c r="A1542" s="16"/>
      <c r="B1542" s="16"/>
      <c r="C1542" s="16"/>
      <c r="D1542" s="29"/>
      <c r="E1542" s="29"/>
      <c r="F1542" s="29"/>
      <c r="G1542" s="29"/>
      <c r="H1542" s="29"/>
      <c r="I1542" s="16"/>
      <c r="J1542" s="16"/>
    </row>
    <row r="1543" spans="1:10" ht="16" x14ac:dyDescent="0.2">
      <c r="A1543" s="16"/>
      <c r="B1543" s="41" t="str">
        <f>+B515</f>
        <v xml:space="preserve"> </v>
      </c>
      <c r="C1543" s="23" t="s">
        <v>190</v>
      </c>
      <c r="D1543" s="40">
        <f>+D515</f>
        <v>0</v>
      </c>
      <c r="E1543" s="40">
        <f>+E515</f>
        <v>0</v>
      </c>
      <c r="F1543" s="40">
        <f>+F515</f>
        <v>0</v>
      </c>
      <c r="G1543" s="40">
        <f>+G515</f>
        <v>0</v>
      </c>
      <c r="H1543" s="40">
        <f>+H515</f>
        <v>0</v>
      </c>
      <c r="I1543" s="16"/>
      <c r="J1543" s="16"/>
    </row>
    <row r="1544" spans="1:10" ht="16" x14ac:dyDescent="0.2">
      <c r="A1544" s="16"/>
      <c r="B1544" s="16"/>
      <c r="C1544" s="23" t="s">
        <v>199</v>
      </c>
      <c r="D1544" s="40">
        <f>+Instrucciones!E653</f>
        <v>0</v>
      </c>
      <c r="E1544" s="40">
        <f>+D1544*(1+$E$1317)</f>
        <v>0</v>
      </c>
      <c r="F1544" s="40">
        <f>+E1544*(1+$F$1317)</f>
        <v>0</v>
      </c>
      <c r="G1544" s="40">
        <f>+F1544*(1+$G$1317)</f>
        <v>0</v>
      </c>
      <c r="H1544" s="40">
        <f>+G1544*(1+$H$1317)</f>
        <v>0</v>
      </c>
      <c r="I1544" s="16"/>
      <c r="J1544" s="16"/>
    </row>
    <row r="1545" spans="1:10" ht="16" x14ac:dyDescent="0.2">
      <c r="A1545" s="16"/>
      <c r="B1545" s="16"/>
      <c r="C1545" s="16"/>
      <c r="D1545" s="28">
        <f>+D1544*D1543</f>
        <v>0</v>
      </c>
      <c r="E1545" s="28">
        <f>+E1544*E1543</f>
        <v>0</v>
      </c>
      <c r="F1545" s="28">
        <f>+F1544*F1543</f>
        <v>0</v>
      </c>
      <c r="G1545" s="28">
        <f>+G1544*G1543</f>
        <v>0</v>
      </c>
      <c r="H1545" s="28">
        <f>+H1544*H1543</f>
        <v>0</v>
      </c>
      <c r="I1545" s="16"/>
      <c r="J1545" s="16"/>
    </row>
    <row r="1546" spans="1:10" ht="16" x14ac:dyDescent="0.2">
      <c r="A1546" s="16"/>
      <c r="B1546" s="16"/>
      <c r="C1546" s="16"/>
      <c r="D1546" s="29"/>
      <c r="E1546" s="29"/>
      <c r="F1546" s="29"/>
      <c r="G1546" s="29"/>
      <c r="H1546" s="29"/>
      <c r="I1546" s="16"/>
      <c r="J1546" s="16"/>
    </row>
    <row r="1547" spans="1:10" ht="16" x14ac:dyDescent="0.2">
      <c r="A1547" s="16"/>
      <c r="B1547" s="41" t="str">
        <f>+B519</f>
        <v xml:space="preserve"> </v>
      </c>
      <c r="C1547" s="23" t="s">
        <v>190</v>
      </c>
      <c r="D1547" s="40">
        <f>+D519</f>
        <v>0</v>
      </c>
      <c r="E1547" s="40">
        <f>+E519</f>
        <v>0</v>
      </c>
      <c r="F1547" s="40">
        <f>+F519</f>
        <v>0</v>
      </c>
      <c r="G1547" s="40">
        <f>+G519</f>
        <v>0</v>
      </c>
      <c r="H1547" s="40">
        <f>+H519</f>
        <v>0</v>
      </c>
      <c r="I1547" s="16"/>
      <c r="J1547" s="16"/>
    </row>
    <row r="1548" spans="1:10" ht="16" x14ac:dyDescent="0.2">
      <c r="A1548" s="16"/>
      <c r="B1548" s="16"/>
      <c r="C1548" s="23" t="s">
        <v>199</v>
      </c>
      <c r="D1548" s="40">
        <f>+Instrucciones!E654</f>
        <v>0</v>
      </c>
      <c r="E1548" s="40">
        <f>+D1548*(1+$E$1317)</f>
        <v>0</v>
      </c>
      <c r="F1548" s="40">
        <f>+E1548*(1+$F$1317)</f>
        <v>0</v>
      </c>
      <c r="G1548" s="40">
        <f>+F1548*(1+$G$1317)</f>
        <v>0</v>
      </c>
      <c r="H1548" s="40">
        <f>+G1548*(1+$H$1317)</f>
        <v>0</v>
      </c>
      <c r="I1548" s="16"/>
      <c r="J1548" s="16"/>
    </row>
    <row r="1549" spans="1:10" ht="16" x14ac:dyDescent="0.2">
      <c r="A1549" s="16"/>
      <c r="B1549" s="16"/>
      <c r="C1549" s="16"/>
      <c r="D1549" s="28">
        <f>+D1548*D1547</f>
        <v>0</v>
      </c>
      <c r="E1549" s="28">
        <f>+E1548*E1547</f>
        <v>0</v>
      </c>
      <c r="F1549" s="28">
        <f>+F1548*F1547</f>
        <v>0</v>
      </c>
      <c r="G1549" s="28">
        <f>+G1548*G1547</f>
        <v>0</v>
      </c>
      <c r="H1549" s="28">
        <f>+H1548*H1547</f>
        <v>0</v>
      </c>
      <c r="I1549" s="16"/>
      <c r="J1549" s="16"/>
    </row>
    <row r="1550" spans="1:10" ht="16" x14ac:dyDescent="0.2">
      <c r="A1550" s="16"/>
      <c r="B1550" s="16"/>
      <c r="C1550" s="16"/>
      <c r="D1550" s="29"/>
      <c r="E1550" s="29"/>
      <c r="F1550" s="29"/>
      <c r="G1550" s="29"/>
      <c r="H1550" s="29"/>
      <c r="I1550" s="16"/>
      <c r="J1550" s="16"/>
    </row>
    <row r="1551" spans="1:10" ht="16" x14ac:dyDescent="0.2">
      <c r="A1551" s="16"/>
      <c r="B1551" s="41" t="str">
        <f>+B523</f>
        <v xml:space="preserve"> </v>
      </c>
      <c r="C1551" s="23" t="s">
        <v>190</v>
      </c>
      <c r="D1551" s="40">
        <f>+D523</f>
        <v>0</v>
      </c>
      <c r="E1551" s="40">
        <f>+E523</f>
        <v>0</v>
      </c>
      <c r="F1551" s="40">
        <f>+F523</f>
        <v>0</v>
      </c>
      <c r="G1551" s="40">
        <f>+G523</f>
        <v>0</v>
      </c>
      <c r="H1551" s="40">
        <f>+H523</f>
        <v>0</v>
      </c>
      <c r="I1551" s="16"/>
      <c r="J1551" s="16"/>
    </row>
    <row r="1552" spans="1:10" ht="16" x14ac:dyDescent="0.2">
      <c r="A1552" s="16"/>
      <c r="B1552" s="16"/>
      <c r="C1552" s="23" t="s">
        <v>199</v>
      </c>
      <c r="D1552" s="40">
        <f>+Instrucciones!E655</f>
        <v>0</v>
      </c>
      <c r="E1552" s="40">
        <f>+D1552*(1+$E$1317)</f>
        <v>0</v>
      </c>
      <c r="F1552" s="40">
        <f>+E1552*(1+$F$1317)</f>
        <v>0</v>
      </c>
      <c r="G1552" s="40">
        <f>+F1552*(1+$G$1317)</f>
        <v>0</v>
      </c>
      <c r="H1552" s="40">
        <f>+G1552*(1+$H$1317)</f>
        <v>0</v>
      </c>
      <c r="I1552" s="16"/>
      <c r="J1552" s="16"/>
    </row>
    <row r="1553" spans="1:10" ht="16" x14ac:dyDescent="0.2">
      <c r="A1553" s="16"/>
      <c r="B1553" s="16"/>
      <c r="C1553" s="16"/>
      <c r="D1553" s="28">
        <f>+D1552*D1551</f>
        <v>0</v>
      </c>
      <c r="E1553" s="28">
        <f>+E1552*E1551</f>
        <v>0</v>
      </c>
      <c r="F1553" s="28">
        <f>+F1552*F1551</f>
        <v>0</v>
      </c>
      <c r="G1553" s="28">
        <f>+G1552*G1551</f>
        <v>0</v>
      </c>
      <c r="H1553" s="28">
        <f>+H1552*H1551</f>
        <v>0</v>
      </c>
      <c r="I1553" s="16"/>
      <c r="J1553" s="16"/>
    </row>
    <row r="1554" spans="1:10" ht="16" x14ac:dyDescent="0.2">
      <c r="A1554" s="16"/>
      <c r="B1554" s="16"/>
      <c r="C1554" s="16"/>
      <c r="D1554" s="29"/>
      <c r="E1554" s="29"/>
      <c r="F1554" s="29"/>
      <c r="G1554" s="29"/>
      <c r="H1554" s="29"/>
      <c r="I1554" s="16"/>
      <c r="J1554" s="16"/>
    </row>
    <row r="1555" spans="1:10" ht="16" x14ac:dyDescent="0.2">
      <c r="A1555" s="16"/>
      <c r="B1555" s="41" t="str">
        <f>+B527</f>
        <v xml:space="preserve"> </v>
      </c>
      <c r="C1555" s="23" t="s">
        <v>190</v>
      </c>
      <c r="D1555" s="40">
        <f>+D527</f>
        <v>0</v>
      </c>
      <c r="E1555" s="40">
        <f>+E527</f>
        <v>0</v>
      </c>
      <c r="F1555" s="40">
        <f>+F527</f>
        <v>0</v>
      </c>
      <c r="G1555" s="40">
        <f>+G527</f>
        <v>0</v>
      </c>
      <c r="H1555" s="40">
        <f>+H527</f>
        <v>0</v>
      </c>
      <c r="I1555" s="16"/>
      <c r="J1555" s="16"/>
    </row>
    <row r="1556" spans="1:10" ht="16" x14ac:dyDescent="0.2">
      <c r="A1556" s="16"/>
      <c r="B1556" s="16"/>
      <c r="C1556" s="23" t="s">
        <v>199</v>
      </c>
      <c r="D1556" s="40">
        <f>+Instrucciones!E656</f>
        <v>0</v>
      </c>
      <c r="E1556" s="40">
        <f>+D1556*(1+$E$1317)</f>
        <v>0</v>
      </c>
      <c r="F1556" s="40">
        <f>+E1556*(1+$F$1317)</f>
        <v>0</v>
      </c>
      <c r="G1556" s="40">
        <f>+F1556*(1+$G$1317)</f>
        <v>0</v>
      </c>
      <c r="H1556" s="40">
        <f>+G1556*(1+$H$1317)</f>
        <v>0</v>
      </c>
      <c r="I1556" s="16"/>
      <c r="J1556" s="16"/>
    </row>
    <row r="1557" spans="1:10" ht="16" x14ac:dyDescent="0.2">
      <c r="A1557" s="16"/>
      <c r="B1557" s="16"/>
      <c r="C1557" s="16"/>
      <c r="D1557" s="28">
        <f>+D1556*D1555</f>
        <v>0</v>
      </c>
      <c r="E1557" s="28">
        <f>+E1556*E1555</f>
        <v>0</v>
      </c>
      <c r="F1557" s="28">
        <f>+F1556*F1555</f>
        <v>0</v>
      </c>
      <c r="G1557" s="28">
        <f>+G1556*G1555</f>
        <v>0</v>
      </c>
      <c r="H1557" s="28">
        <f>+H1556*H1555</f>
        <v>0</v>
      </c>
      <c r="I1557" s="16"/>
      <c r="J1557" s="16"/>
    </row>
    <row r="1558" spans="1:10" ht="16" x14ac:dyDescent="0.2">
      <c r="A1558" s="16"/>
      <c r="B1558" s="16"/>
      <c r="C1558" s="16"/>
      <c r="D1558" s="29"/>
      <c r="E1558" s="29"/>
      <c r="F1558" s="29"/>
      <c r="G1558" s="29"/>
      <c r="H1558" s="29"/>
      <c r="I1558" s="16"/>
      <c r="J1558" s="16"/>
    </row>
    <row r="1559" spans="1:10" ht="16" x14ac:dyDescent="0.2">
      <c r="A1559" s="16"/>
      <c r="B1559" s="41" t="str">
        <f>+B531</f>
        <v xml:space="preserve"> </v>
      </c>
      <c r="C1559" s="23" t="s">
        <v>190</v>
      </c>
      <c r="D1559" s="40">
        <f>+D531</f>
        <v>0</v>
      </c>
      <c r="E1559" s="40">
        <f>+E531</f>
        <v>0</v>
      </c>
      <c r="F1559" s="40">
        <f>+F531</f>
        <v>0</v>
      </c>
      <c r="G1559" s="40">
        <f>+G531</f>
        <v>0</v>
      </c>
      <c r="H1559" s="40">
        <f>+H531</f>
        <v>0</v>
      </c>
      <c r="I1559" s="16"/>
      <c r="J1559" s="16"/>
    </row>
    <row r="1560" spans="1:10" ht="16" x14ac:dyDescent="0.2">
      <c r="A1560" s="16"/>
      <c r="B1560" s="16"/>
      <c r="C1560" s="23" t="s">
        <v>199</v>
      </c>
      <c r="D1560" s="40">
        <f>+Instrucciones!E657</f>
        <v>0</v>
      </c>
      <c r="E1560" s="40">
        <f>+D1560*(1+$E$1317)</f>
        <v>0</v>
      </c>
      <c r="F1560" s="40">
        <f>+E1560*(1+$F$1317)</f>
        <v>0</v>
      </c>
      <c r="G1560" s="40">
        <f>+F1560*(1+$G$1317)</f>
        <v>0</v>
      </c>
      <c r="H1560" s="40">
        <f>+G1560*(1+$H$1317)</f>
        <v>0</v>
      </c>
      <c r="I1560" s="16"/>
      <c r="J1560" s="16"/>
    </row>
    <row r="1561" spans="1:10" ht="16" x14ac:dyDescent="0.2">
      <c r="A1561" s="16"/>
      <c r="B1561" s="16"/>
      <c r="C1561" s="16"/>
      <c r="D1561" s="28">
        <f>+D1560*D1559</f>
        <v>0</v>
      </c>
      <c r="E1561" s="28">
        <f>+E1560*E1559</f>
        <v>0</v>
      </c>
      <c r="F1561" s="28">
        <f>+F1560*F1559</f>
        <v>0</v>
      </c>
      <c r="G1561" s="28">
        <f>+G1560*G1559</f>
        <v>0</v>
      </c>
      <c r="H1561" s="28">
        <f>+H1560*H1559</f>
        <v>0</v>
      </c>
      <c r="I1561" s="16"/>
      <c r="J1561" s="16"/>
    </row>
    <row r="1562" spans="1:10" ht="16" x14ac:dyDescent="0.2">
      <c r="A1562" s="16"/>
      <c r="B1562" s="16"/>
      <c r="C1562" s="16"/>
      <c r="D1562" s="29"/>
      <c r="E1562" s="29"/>
      <c r="F1562" s="29"/>
      <c r="G1562" s="29"/>
      <c r="H1562" s="29"/>
      <c r="I1562" s="16"/>
      <c r="J1562" s="16"/>
    </row>
    <row r="1563" spans="1:10" ht="16" x14ac:dyDescent="0.2">
      <c r="A1563" s="16"/>
      <c r="B1563" s="41" t="str">
        <f>+B535</f>
        <v xml:space="preserve"> </v>
      </c>
      <c r="C1563" s="23" t="s">
        <v>190</v>
      </c>
      <c r="D1563" s="40">
        <f>+D535</f>
        <v>0</v>
      </c>
      <c r="E1563" s="40">
        <f>+E535</f>
        <v>0</v>
      </c>
      <c r="F1563" s="40">
        <f>+F535</f>
        <v>0</v>
      </c>
      <c r="G1563" s="40">
        <f>+G535</f>
        <v>0</v>
      </c>
      <c r="H1563" s="40">
        <f>+H535</f>
        <v>0</v>
      </c>
      <c r="I1563" s="16"/>
      <c r="J1563" s="16"/>
    </row>
    <row r="1564" spans="1:10" ht="16" x14ac:dyDescent="0.2">
      <c r="A1564" s="16"/>
      <c r="B1564" s="16"/>
      <c r="C1564" s="23" t="s">
        <v>199</v>
      </c>
      <c r="D1564" s="40">
        <f>+Instrucciones!E658</f>
        <v>0</v>
      </c>
      <c r="E1564" s="40">
        <f>+D1564*(1+$E$1317)</f>
        <v>0</v>
      </c>
      <c r="F1564" s="40">
        <f>+E1564*(1+$F$1317)</f>
        <v>0</v>
      </c>
      <c r="G1564" s="40">
        <f>+F1564*(1+$G$1317)</f>
        <v>0</v>
      </c>
      <c r="H1564" s="40">
        <f>+G1564*(1+$H$1317)</f>
        <v>0</v>
      </c>
      <c r="I1564" s="16"/>
      <c r="J1564" s="16"/>
    </row>
    <row r="1565" spans="1:10" ht="16" x14ac:dyDescent="0.2">
      <c r="A1565" s="16"/>
      <c r="B1565" s="16"/>
      <c r="C1565" s="16"/>
      <c r="D1565" s="28">
        <f>+D1564*D1563</f>
        <v>0</v>
      </c>
      <c r="E1565" s="28">
        <f>+E1564*E1563</f>
        <v>0</v>
      </c>
      <c r="F1565" s="28">
        <f>+F1564*F1563</f>
        <v>0</v>
      </c>
      <c r="G1565" s="28">
        <f>+G1564*G1563</f>
        <v>0</v>
      </c>
      <c r="H1565" s="28">
        <f>+H1564*H1563</f>
        <v>0</v>
      </c>
      <c r="I1565" s="16"/>
      <c r="J1565" s="16"/>
    </row>
    <row r="1566" spans="1:10" ht="16" x14ac:dyDescent="0.2">
      <c r="A1566" s="16"/>
      <c r="B1566" s="16"/>
      <c r="C1566" s="16"/>
      <c r="D1566" s="29"/>
      <c r="E1566" s="29"/>
      <c r="F1566" s="29"/>
      <c r="G1566" s="29"/>
      <c r="H1566" s="29"/>
      <c r="I1566" s="16"/>
      <c r="J1566" s="16"/>
    </row>
    <row r="1567" spans="1:10" ht="16" x14ac:dyDescent="0.2">
      <c r="A1567" s="16"/>
      <c r="B1567" s="41" t="str">
        <f>+B539</f>
        <v xml:space="preserve"> </v>
      </c>
      <c r="C1567" s="23" t="s">
        <v>190</v>
      </c>
      <c r="D1567" s="40">
        <f>+D539</f>
        <v>0</v>
      </c>
      <c r="E1567" s="40">
        <f>+E539</f>
        <v>0</v>
      </c>
      <c r="F1567" s="40">
        <f>+F539</f>
        <v>0</v>
      </c>
      <c r="G1567" s="40">
        <f>+G539</f>
        <v>0</v>
      </c>
      <c r="H1567" s="40">
        <f>+H539</f>
        <v>0</v>
      </c>
      <c r="I1567" s="16"/>
      <c r="J1567" s="16"/>
    </row>
    <row r="1568" spans="1:10" ht="16" x14ac:dyDescent="0.2">
      <c r="A1568" s="16"/>
      <c r="B1568" s="16"/>
      <c r="C1568" s="23" t="s">
        <v>199</v>
      </c>
      <c r="D1568" s="40">
        <f>+Instrucciones!E659</f>
        <v>0</v>
      </c>
      <c r="E1568" s="40">
        <f>+D1568*(1+$E$1317)</f>
        <v>0</v>
      </c>
      <c r="F1568" s="40">
        <f>+E1568*(1+$F$1317)</f>
        <v>0</v>
      </c>
      <c r="G1568" s="40">
        <f>+F1568*(1+$G$1317)</f>
        <v>0</v>
      </c>
      <c r="H1568" s="40">
        <f>+G1568*(1+$H$1317)</f>
        <v>0</v>
      </c>
      <c r="I1568" s="16"/>
      <c r="J1568" s="16"/>
    </row>
    <row r="1569" spans="1:10" ht="16" x14ac:dyDescent="0.2">
      <c r="A1569" s="16"/>
      <c r="B1569" s="16"/>
      <c r="C1569" s="16"/>
      <c r="D1569" s="28">
        <f>+D1568*D1567</f>
        <v>0</v>
      </c>
      <c r="E1569" s="28">
        <f>+E1568*E1567</f>
        <v>0</v>
      </c>
      <c r="F1569" s="28">
        <f>+F1568*F1567</f>
        <v>0</v>
      </c>
      <c r="G1569" s="28">
        <f>+G1568*G1567</f>
        <v>0</v>
      </c>
      <c r="H1569" s="28">
        <f>+H1568*H1567</f>
        <v>0</v>
      </c>
      <c r="I1569" s="16"/>
      <c r="J1569" s="16"/>
    </row>
    <row r="1570" spans="1:10" ht="16" x14ac:dyDescent="0.2">
      <c r="A1570" s="16"/>
      <c r="B1570" s="16"/>
      <c r="C1570" s="16"/>
      <c r="D1570" s="29"/>
      <c r="E1570" s="29"/>
      <c r="F1570" s="29"/>
      <c r="G1570" s="29"/>
      <c r="H1570" s="29"/>
      <c r="I1570" s="16"/>
      <c r="J1570" s="16"/>
    </row>
    <row r="1571" spans="1:10" ht="16" x14ac:dyDescent="0.2">
      <c r="A1571" s="16"/>
      <c r="B1571" s="41" t="str">
        <f>+B543</f>
        <v xml:space="preserve"> </v>
      </c>
      <c r="C1571" s="23" t="s">
        <v>190</v>
      </c>
      <c r="D1571" s="40">
        <f>+D543</f>
        <v>0</v>
      </c>
      <c r="E1571" s="40">
        <f>+E543</f>
        <v>0</v>
      </c>
      <c r="F1571" s="40">
        <f>+F543</f>
        <v>0</v>
      </c>
      <c r="G1571" s="40">
        <f>+G543</f>
        <v>0</v>
      </c>
      <c r="H1571" s="40">
        <f>+H543</f>
        <v>0</v>
      </c>
      <c r="I1571" s="16"/>
      <c r="J1571" s="16"/>
    </row>
    <row r="1572" spans="1:10" ht="16" x14ac:dyDescent="0.2">
      <c r="A1572" s="16"/>
      <c r="B1572" s="16"/>
      <c r="C1572" s="23" t="s">
        <v>199</v>
      </c>
      <c r="D1572" s="40">
        <f>+Instrucciones!E660</f>
        <v>0</v>
      </c>
      <c r="E1572" s="40">
        <f>+D1572*(1+$E$1317)</f>
        <v>0</v>
      </c>
      <c r="F1572" s="40">
        <f>+E1572*(1+$F$1317)</f>
        <v>0</v>
      </c>
      <c r="G1572" s="40">
        <f>+F1572*(1+$G$1317)</f>
        <v>0</v>
      </c>
      <c r="H1572" s="40">
        <f>+G1572*(1+$H$1317)</f>
        <v>0</v>
      </c>
      <c r="I1572" s="16"/>
      <c r="J1572" s="16"/>
    </row>
    <row r="1573" spans="1:10" ht="16" x14ac:dyDescent="0.2">
      <c r="A1573" s="16"/>
      <c r="B1573" s="16"/>
      <c r="C1573" s="16"/>
      <c r="D1573" s="28">
        <f>+D1572*D1571</f>
        <v>0</v>
      </c>
      <c r="E1573" s="28">
        <f>+E1572*E1571</f>
        <v>0</v>
      </c>
      <c r="F1573" s="28">
        <f>+F1572*F1571</f>
        <v>0</v>
      </c>
      <c r="G1573" s="28">
        <f>+G1572*G1571</f>
        <v>0</v>
      </c>
      <c r="H1573" s="28">
        <f>+H1572*H1571</f>
        <v>0</v>
      </c>
      <c r="I1573" s="16"/>
      <c r="J1573" s="16"/>
    </row>
    <row r="1574" spans="1:10" ht="16" x14ac:dyDescent="0.2">
      <c r="A1574" s="16"/>
      <c r="B1574" s="16"/>
      <c r="C1574" s="16"/>
      <c r="D1574" s="29"/>
      <c r="E1574" s="29"/>
      <c r="F1574" s="29"/>
      <c r="G1574" s="29"/>
      <c r="H1574" s="29"/>
      <c r="I1574" s="16"/>
      <c r="J1574" s="16"/>
    </row>
    <row r="1575" spans="1:10" ht="16" x14ac:dyDescent="0.2">
      <c r="A1575" s="16"/>
      <c r="B1575" s="41" t="str">
        <f>+B547</f>
        <v xml:space="preserve"> </v>
      </c>
      <c r="C1575" s="23" t="s">
        <v>190</v>
      </c>
      <c r="D1575" s="40">
        <f>+D547</f>
        <v>0</v>
      </c>
      <c r="E1575" s="40">
        <f>+E547</f>
        <v>0</v>
      </c>
      <c r="F1575" s="40">
        <f>+F547</f>
        <v>0</v>
      </c>
      <c r="G1575" s="40">
        <f>+G547</f>
        <v>0</v>
      </c>
      <c r="H1575" s="40">
        <f>+H547</f>
        <v>0</v>
      </c>
      <c r="I1575" s="16"/>
      <c r="J1575" s="16"/>
    </row>
    <row r="1576" spans="1:10" ht="16" x14ac:dyDescent="0.2">
      <c r="A1576" s="16"/>
      <c r="B1576" s="16"/>
      <c r="C1576" s="23" t="s">
        <v>199</v>
      </c>
      <c r="D1576" s="40">
        <f>+Instrucciones!E661</f>
        <v>0</v>
      </c>
      <c r="E1576" s="40">
        <f>+D1576*(1+$E$1317)</f>
        <v>0</v>
      </c>
      <c r="F1576" s="40">
        <f>+E1576*(1+$F$1317)</f>
        <v>0</v>
      </c>
      <c r="G1576" s="40">
        <f>+F1576*(1+$G$1317)</f>
        <v>0</v>
      </c>
      <c r="H1576" s="40">
        <f>+G1576*(1+$H$1317)</f>
        <v>0</v>
      </c>
      <c r="I1576" s="16"/>
      <c r="J1576" s="16"/>
    </row>
    <row r="1577" spans="1:10" ht="16" x14ac:dyDescent="0.2">
      <c r="A1577" s="16"/>
      <c r="B1577" s="16"/>
      <c r="C1577" s="16"/>
      <c r="D1577" s="28">
        <f>+D1576*D1575</f>
        <v>0</v>
      </c>
      <c r="E1577" s="28">
        <f>+E1576*E1575</f>
        <v>0</v>
      </c>
      <c r="F1577" s="28">
        <f>+F1576*F1575</f>
        <v>0</v>
      </c>
      <c r="G1577" s="28">
        <f>+G1576*G1575</f>
        <v>0</v>
      </c>
      <c r="H1577" s="28">
        <f>+H1576*H1575</f>
        <v>0</v>
      </c>
      <c r="I1577" s="16"/>
      <c r="J1577" s="16"/>
    </row>
    <row r="1578" spans="1:10" ht="16" x14ac:dyDescent="0.2">
      <c r="A1578" s="16"/>
      <c r="B1578" s="16"/>
      <c r="C1578" s="16"/>
      <c r="D1578" s="29"/>
      <c r="E1578" s="29"/>
      <c r="F1578" s="29"/>
      <c r="G1578" s="29"/>
      <c r="H1578" s="29"/>
      <c r="I1578" s="16"/>
      <c r="J1578" s="16"/>
    </row>
    <row r="1579" spans="1:10" ht="16" x14ac:dyDescent="0.2">
      <c r="A1579" s="16"/>
      <c r="B1579" s="41" t="str">
        <f>+B551</f>
        <v xml:space="preserve"> </v>
      </c>
      <c r="C1579" s="23" t="s">
        <v>190</v>
      </c>
      <c r="D1579" s="40">
        <f>+D551</f>
        <v>0</v>
      </c>
      <c r="E1579" s="40">
        <f>+E551</f>
        <v>0</v>
      </c>
      <c r="F1579" s="40">
        <f>+F551</f>
        <v>0</v>
      </c>
      <c r="G1579" s="40">
        <f>+G551</f>
        <v>0</v>
      </c>
      <c r="H1579" s="40">
        <f>+H551</f>
        <v>0</v>
      </c>
      <c r="I1579" s="16"/>
      <c r="J1579" s="16"/>
    </row>
    <row r="1580" spans="1:10" ht="16" x14ac:dyDescent="0.2">
      <c r="A1580" s="16"/>
      <c r="B1580" s="16"/>
      <c r="C1580" s="23" t="s">
        <v>199</v>
      </c>
      <c r="D1580" s="40">
        <f>+Instrucciones!E662</f>
        <v>0</v>
      </c>
      <c r="E1580" s="40">
        <f>+D1580*(1+$E$1317)</f>
        <v>0</v>
      </c>
      <c r="F1580" s="40">
        <f>+E1580*(1+$F$1317)</f>
        <v>0</v>
      </c>
      <c r="G1580" s="40">
        <f>+F1580*(1+$G$1317)</f>
        <v>0</v>
      </c>
      <c r="H1580" s="40">
        <f>+G1580*(1+$H$1317)</f>
        <v>0</v>
      </c>
      <c r="I1580" s="16"/>
      <c r="J1580" s="16"/>
    </row>
    <row r="1581" spans="1:10" ht="16" x14ac:dyDescent="0.2">
      <c r="A1581" s="16"/>
      <c r="B1581" s="16"/>
      <c r="C1581" s="16"/>
      <c r="D1581" s="28">
        <f>+D1580*D1579</f>
        <v>0</v>
      </c>
      <c r="E1581" s="28">
        <f>+E1580*E1579</f>
        <v>0</v>
      </c>
      <c r="F1581" s="28">
        <f>+F1580*F1579</f>
        <v>0</v>
      </c>
      <c r="G1581" s="28">
        <f>+G1580*G1579</f>
        <v>0</v>
      </c>
      <c r="H1581" s="28">
        <f>+H1580*H1579</f>
        <v>0</v>
      </c>
      <c r="I1581" s="16"/>
      <c r="J1581" s="16"/>
    </row>
    <row r="1582" spans="1:10" ht="16" x14ac:dyDescent="0.2">
      <c r="A1582" s="16"/>
      <c r="B1582" s="16"/>
      <c r="C1582" s="16"/>
      <c r="D1582" s="29"/>
      <c r="E1582" s="29"/>
      <c r="F1582" s="29"/>
      <c r="G1582" s="29"/>
      <c r="H1582" s="29"/>
      <c r="I1582" s="16"/>
      <c r="J1582" s="16"/>
    </row>
    <row r="1583" spans="1:10" ht="16" x14ac:dyDescent="0.2">
      <c r="A1583" s="16"/>
      <c r="B1583" s="41" t="str">
        <f>+B555</f>
        <v xml:space="preserve"> </v>
      </c>
      <c r="C1583" s="23" t="s">
        <v>190</v>
      </c>
      <c r="D1583" s="40">
        <f>+D555</f>
        <v>0</v>
      </c>
      <c r="E1583" s="40">
        <f>+E555</f>
        <v>0</v>
      </c>
      <c r="F1583" s="40">
        <f>+F555</f>
        <v>0</v>
      </c>
      <c r="G1583" s="40">
        <f>+G555</f>
        <v>0</v>
      </c>
      <c r="H1583" s="40">
        <f>+H555</f>
        <v>0</v>
      </c>
      <c r="I1583" s="16"/>
      <c r="J1583" s="16"/>
    </row>
    <row r="1584" spans="1:10" ht="16" x14ac:dyDescent="0.2">
      <c r="A1584" s="16"/>
      <c r="B1584" s="16"/>
      <c r="C1584" s="23" t="s">
        <v>199</v>
      </c>
      <c r="D1584" s="40">
        <f>+Instrucciones!E663</f>
        <v>0</v>
      </c>
      <c r="E1584" s="40">
        <f>+D1584*(1+$E$1317)</f>
        <v>0</v>
      </c>
      <c r="F1584" s="40">
        <f>+E1584*(1+$F$1317)</f>
        <v>0</v>
      </c>
      <c r="G1584" s="40">
        <f>+F1584*(1+$G$1317)</f>
        <v>0</v>
      </c>
      <c r="H1584" s="40">
        <f>+G1584*(1+$H$1317)</f>
        <v>0</v>
      </c>
      <c r="I1584" s="16"/>
      <c r="J1584" s="16"/>
    </row>
    <row r="1585" spans="1:10" ht="16" x14ac:dyDescent="0.2">
      <c r="A1585" s="16"/>
      <c r="B1585" s="16"/>
      <c r="C1585" s="16"/>
      <c r="D1585" s="28">
        <f>+D1584*D1583</f>
        <v>0</v>
      </c>
      <c r="E1585" s="28">
        <f>+E1584*E1583</f>
        <v>0</v>
      </c>
      <c r="F1585" s="28">
        <f>+F1584*F1583</f>
        <v>0</v>
      </c>
      <c r="G1585" s="28">
        <f>+G1584*G1583</f>
        <v>0</v>
      </c>
      <c r="H1585" s="28">
        <f>+H1584*H1583</f>
        <v>0</v>
      </c>
      <c r="I1585" s="16"/>
      <c r="J1585" s="16"/>
    </row>
    <row r="1586" spans="1:10" ht="16" x14ac:dyDescent="0.2">
      <c r="A1586" s="16"/>
      <c r="B1586" s="16"/>
      <c r="C1586" s="16"/>
      <c r="D1586" s="29"/>
      <c r="E1586" s="29"/>
      <c r="F1586" s="29"/>
      <c r="G1586" s="29"/>
      <c r="H1586" s="29"/>
      <c r="I1586" s="16"/>
      <c r="J1586" s="16"/>
    </row>
    <row r="1587" spans="1:10" ht="16" x14ac:dyDescent="0.2">
      <c r="A1587" s="16"/>
      <c r="B1587" s="41" t="str">
        <f>+B559</f>
        <v xml:space="preserve"> </v>
      </c>
      <c r="C1587" s="23" t="s">
        <v>190</v>
      </c>
      <c r="D1587" s="40">
        <f>+D559</f>
        <v>0</v>
      </c>
      <c r="E1587" s="40">
        <f>+E559</f>
        <v>0</v>
      </c>
      <c r="F1587" s="40">
        <f>+F559</f>
        <v>0</v>
      </c>
      <c r="G1587" s="40">
        <f>+G559</f>
        <v>0</v>
      </c>
      <c r="H1587" s="40">
        <f>+H559</f>
        <v>0</v>
      </c>
      <c r="I1587" s="16"/>
      <c r="J1587" s="16"/>
    </row>
    <row r="1588" spans="1:10" ht="16" x14ac:dyDescent="0.2">
      <c r="A1588" s="16"/>
      <c r="B1588" s="16"/>
      <c r="C1588" s="23" t="s">
        <v>199</v>
      </c>
      <c r="D1588" s="40">
        <f>+Instrucciones!E664</f>
        <v>0</v>
      </c>
      <c r="E1588" s="40">
        <f>+D1588*(1+$E$1317)</f>
        <v>0</v>
      </c>
      <c r="F1588" s="40">
        <f>+E1588*(1+$F$1317)</f>
        <v>0</v>
      </c>
      <c r="G1588" s="40">
        <f>+F1588*(1+$G$1317)</f>
        <v>0</v>
      </c>
      <c r="H1588" s="40">
        <f>+G1588*(1+$H$1317)</f>
        <v>0</v>
      </c>
      <c r="I1588" s="16"/>
      <c r="J1588" s="16"/>
    </row>
    <row r="1589" spans="1:10" ht="16" x14ac:dyDescent="0.2">
      <c r="A1589" s="16"/>
      <c r="B1589" s="16"/>
      <c r="C1589" s="16"/>
      <c r="D1589" s="28">
        <f>+D1588*D1587</f>
        <v>0</v>
      </c>
      <c r="E1589" s="28">
        <f>+E1588*E1587</f>
        <v>0</v>
      </c>
      <c r="F1589" s="28">
        <f>+F1588*F1587</f>
        <v>0</v>
      </c>
      <c r="G1589" s="28">
        <f>+G1588*G1587</f>
        <v>0</v>
      </c>
      <c r="H1589" s="28">
        <f>+H1588*H1587</f>
        <v>0</v>
      </c>
      <c r="I1589" s="16"/>
      <c r="J1589" s="16"/>
    </row>
    <row r="1590" spans="1:10" ht="16" x14ac:dyDescent="0.2">
      <c r="A1590" s="16"/>
      <c r="B1590" s="16"/>
      <c r="C1590" s="16"/>
      <c r="D1590" s="29"/>
      <c r="E1590" s="29"/>
      <c r="F1590" s="29"/>
      <c r="G1590" s="29"/>
      <c r="H1590" s="29"/>
      <c r="I1590" s="16"/>
      <c r="J1590" s="16"/>
    </row>
    <row r="1591" spans="1:10" ht="16" x14ac:dyDescent="0.2">
      <c r="A1591" s="16"/>
      <c r="B1591" s="41" t="str">
        <f>+B563</f>
        <v xml:space="preserve"> </v>
      </c>
      <c r="C1591" s="23" t="s">
        <v>190</v>
      </c>
      <c r="D1591" s="40">
        <f>+D563</f>
        <v>0</v>
      </c>
      <c r="E1591" s="40">
        <f>+E563</f>
        <v>0</v>
      </c>
      <c r="F1591" s="40">
        <f>+F563</f>
        <v>0</v>
      </c>
      <c r="G1591" s="40">
        <f>+G563</f>
        <v>0</v>
      </c>
      <c r="H1591" s="40">
        <f>+H563</f>
        <v>0</v>
      </c>
      <c r="I1591" s="16"/>
      <c r="J1591" s="16"/>
    </row>
    <row r="1592" spans="1:10" ht="16" x14ac:dyDescent="0.2">
      <c r="A1592" s="16"/>
      <c r="B1592" s="16"/>
      <c r="C1592" s="23" t="s">
        <v>199</v>
      </c>
      <c r="D1592" s="40">
        <f>+Instrucciones!E665</f>
        <v>0</v>
      </c>
      <c r="E1592" s="40">
        <f>+D1592*(1+$E$1317)</f>
        <v>0</v>
      </c>
      <c r="F1592" s="40">
        <f>+E1592*(1+$F$1317)</f>
        <v>0</v>
      </c>
      <c r="G1592" s="40">
        <f>+F1592*(1+$G$1317)</f>
        <v>0</v>
      </c>
      <c r="H1592" s="40">
        <f>+G1592*(1+$H$1317)</f>
        <v>0</v>
      </c>
      <c r="I1592" s="16"/>
      <c r="J1592" s="16"/>
    </row>
    <row r="1593" spans="1:10" ht="16" x14ac:dyDescent="0.2">
      <c r="A1593" s="16"/>
      <c r="B1593" s="16"/>
      <c r="C1593" s="16"/>
      <c r="D1593" s="28">
        <f>+D1592*D1591</f>
        <v>0</v>
      </c>
      <c r="E1593" s="28">
        <f>+E1592*E1591</f>
        <v>0</v>
      </c>
      <c r="F1593" s="28">
        <f>+F1592*F1591</f>
        <v>0</v>
      </c>
      <c r="G1593" s="28">
        <f>+G1592*G1591</f>
        <v>0</v>
      </c>
      <c r="H1593" s="28">
        <f>+H1592*H1591</f>
        <v>0</v>
      </c>
      <c r="I1593" s="16"/>
      <c r="J1593" s="16"/>
    </row>
    <row r="1594" spans="1:10" ht="16" x14ac:dyDescent="0.2">
      <c r="A1594" s="16"/>
      <c r="B1594" s="16"/>
      <c r="C1594" s="16"/>
      <c r="D1594" s="29"/>
      <c r="E1594" s="29"/>
      <c r="F1594" s="29"/>
      <c r="G1594" s="29"/>
      <c r="H1594" s="29"/>
      <c r="I1594" s="16"/>
      <c r="J1594" s="16"/>
    </row>
    <row r="1595" spans="1:10" ht="16" x14ac:dyDescent="0.2">
      <c r="A1595" s="16"/>
      <c r="B1595" s="41" t="str">
        <f>+B567</f>
        <v xml:space="preserve"> </v>
      </c>
      <c r="C1595" s="23" t="s">
        <v>190</v>
      </c>
      <c r="D1595" s="40">
        <f>+D567</f>
        <v>0</v>
      </c>
      <c r="E1595" s="40">
        <f>+E567</f>
        <v>0</v>
      </c>
      <c r="F1595" s="40">
        <f>+F567</f>
        <v>0</v>
      </c>
      <c r="G1595" s="40">
        <f>+G567</f>
        <v>0</v>
      </c>
      <c r="H1595" s="40">
        <f>+H567</f>
        <v>0</v>
      </c>
      <c r="I1595" s="16"/>
      <c r="J1595" s="16"/>
    </row>
    <row r="1596" spans="1:10" ht="16" x14ac:dyDescent="0.2">
      <c r="A1596" s="16"/>
      <c r="B1596" s="16"/>
      <c r="C1596" s="23" t="s">
        <v>199</v>
      </c>
      <c r="D1596" s="40">
        <f>+Instrucciones!E666</f>
        <v>0</v>
      </c>
      <c r="E1596" s="40">
        <f>+D1596*(1+$E$1317)</f>
        <v>0</v>
      </c>
      <c r="F1596" s="40">
        <f>+E1596*(1+$F$1317)</f>
        <v>0</v>
      </c>
      <c r="G1596" s="40">
        <f>+F1596*(1+$G$1317)</f>
        <v>0</v>
      </c>
      <c r="H1596" s="40">
        <f>+G1596*(1+$H$1317)</f>
        <v>0</v>
      </c>
      <c r="I1596" s="16"/>
      <c r="J1596" s="16"/>
    </row>
    <row r="1597" spans="1:10" ht="16" x14ac:dyDescent="0.2">
      <c r="A1597" s="16"/>
      <c r="B1597" s="16"/>
      <c r="C1597" s="16"/>
      <c r="D1597" s="28">
        <f>+D1596*D1595</f>
        <v>0</v>
      </c>
      <c r="E1597" s="28">
        <f>+E1596*E1595</f>
        <v>0</v>
      </c>
      <c r="F1597" s="28">
        <f>+F1596*F1595</f>
        <v>0</v>
      </c>
      <c r="G1597" s="28">
        <f>+G1596*G1595</f>
        <v>0</v>
      </c>
      <c r="H1597" s="28">
        <f>+H1596*H1595</f>
        <v>0</v>
      </c>
      <c r="I1597" s="16"/>
      <c r="J1597" s="16"/>
    </row>
    <row r="1598" spans="1:10" ht="16" x14ac:dyDescent="0.2">
      <c r="A1598" s="16"/>
      <c r="B1598" s="16"/>
      <c r="C1598" s="16"/>
      <c r="D1598" s="29"/>
      <c r="E1598" s="29"/>
      <c r="F1598" s="29"/>
      <c r="G1598" s="29"/>
      <c r="H1598" s="29"/>
      <c r="I1598" s="16"/>
      <c r="J1598" s="16"/>
    </row>
    <row r="1599" spans="1:10" ht="16" x14ac:dyDescent="0.2">
      <c r="A1599" s="16"/>
      <c r="B1599" s="41" t="str">
        <f>+B571</f>
        <v xml:space="preserve"> </v>
      </c>
      <c r="C1599" s="23" t="s">
        <v>190</v>
      </c>
      <c r="D1599" s="40">
        <f>+D571</f>
        <v>0</v>
      </c>
      <c r="E1599" s="40">
        <f>+E571</f>
        <v>0</v>
      </c>
      <c r="F1599" s="40">
        <f>+F571</f>
        <v>0</v>
      </c>
      <c r="G1599" s="40">
        <f>+G571</f>
        <v>0</v>
      </c>
      <c r="H1599" s="40">
        <f>+H571</f>
        <v>0</v>
      </c>
      <c r="I1599" s="16"/>
      <c r="J1599" s="16"/>
    </row>
    <row r="1600" spans="1:10" ht="16" x14ac:dyDescent="0.2">
      <c r="A1600" s="16"/>
      <c r="B1600" s="16"/>
      <c r="C1600" s="23" t="s">
        <v>199</v>
      </c>
      <c r="D1600" s="40">
        <f>+Instrucciones!E667</f>
        <v>0</v>
      </c>
      <c r="E1600" s="40">
        <f>+D1600*(1+$E$1317)</f>
        <v>0</v>
      </c>
      <c r="F1600" s="40">
        <f>+E1600*(1+$F$1317)</f>
        <v>0</v>
      </c>
      <c r="G1600" s="40">
        <f>+F1600*(1+$G$1317)</f>
        <v>0</v>
      </c>
      <c r="H1600" s="40">
        <f>+G1600*(1+$H$1317)</f>
        <v>0</v>
      </c>
      <c r="I1600" s="16"/>
      <c r="J1600" s="16"/>
    </row>
    <row r="1601" spans="1:10" ht="16" x14ac:dyDescent="0.2">
      <c r="A1601" s="16"/>
      <c r="B1601" s="16"/>
      <c r="C1601" s="16"/>
      <c r="D1601" s="28">
        <f>+D1600*D1599</f>
        <v>0</v>
      </c>
      <c r="E1601" s="28">
        <f>+E1600*E1599</f>
        <v>0</v>
      </c>
      <c r="F1601" s="28">
        <f>+F1600*F1599</f>
        <v>0</v>
      </c>
      <c r="G1601" s="28">
        <f>+G1600*G1599</f>
        <v>0</v>
      </c>
      <c r="H1601" s="28">
        <f>+H1600*H1599</f>
        <v>0</v>
      </c>
      <c r="I1601" s="16"/>
      <c r="J1601" s="16"/>
    </row>
    <row r="1602" spans="1:10" ht="16" x14ac:dyDescent="0.2">
      <c r="A1602" s="16"/>
      <c r="B1602" s="16"/>
      <c r="C1602" s="16"/>
      <c r="D1602" s="29"/>
      <c r="E1602" s="29"/>
      <c r="F1602" s="29"/>
      <c r="G1602" s="29"/>
      <c r="H1602" s="29"/>
      <c r="I1602" s="16"/>
      <c r="J1602" s="16"/>
    </row>
    <row r="1603" spans="1:10" ht="16" x14ac:dyDescent="0.2">
      <c r="A1603" s="16"/>
      <c r="B1603" s="41" t="str">
        <f>+B575</f>
        <v xml:space="preserve"> </v>
      </c>
      <c r="C1603" s="23" t="s">
        <v>190</v>
      </c>
      <c r="D1603" s="40">
        <f>+D575</f>
        <v>0</v>
      </c>
      <c r="E1603" s="40">
        <f>+E575</f>
        <v>0</v>
      </c>
      <c r="F1603" s="40">
        <f>+F575</f>
        <v>0</v>
      </c>
      <c r="G1603" s="40">
        <f>+G575</f>
        <v>0</v>
      </c>
      <c r="H1603" s="40">
        <f>+H575</f>
        <v>0</v>
      </c>
      <c r="I1603" s="16"/>
      <c r="J1603" s="16"/>
    </row>
    <row r="1604" spans="1:10" ht="16" x14ac:dyDescent="0.2">
      <c r="A1604" s="16"/>
      <c r="B1604" s="16"/>
      <c r="C1604" s="23" t="s">
        <v>199</v>
      </c>
      <c r="D1604" s="40">
        <f>+Instrucciones!E668</f>
        <v>0</v>
      </c>
      <c r="E1604" s="40">
        <f>+D1604*(1+$E$1317)</f>
        <v>0</v>
      </c>
      <c r="F1604" s="40">
        <f>+E1604*(1+$F$1317)</f>
        <v>0</v>
      </c>
      <c r="G1604" s="40">
        <f>+F1604*(1+$G$1317)</f>
        <v>0</v>
      </c>
      <c r="H1604" s="40">
        <f>+G1604*(1+$H$1317)</f>
        <v>0</v>
      </c>
      <c r="I1604" s="16"/>
      <c r="J1604" s="16"/>
    </row>
    <row r="1605" spans="1:10" ht="16" x14ac:dyDescent="0.2">
      <c r="A1605" s="16"/>
      <c r="B1605" s="16"/>
      <c r="C1605" s="16"/>
      <c r="D1605" s="28">
        <f>+D1604*D1603</f>
        <v>0</v>
      </c>
      <c r="E1605" s="28">
        <f>+E1604*E1603</f>
        <v>0</v>
      </c>
      <c r="F1605" s="28">
        <f>+F1604*F1603</f>
        <v>0</v>
      </c>
      <c r="G1605" s="28">
        <f>+G1604*G1603</f>
        <v>0</v>
      </c>
      <c r="H1605" s="28">
        <f>+H1604*H1603</f>
        <v>0</v>
      </c>
      <c r="I1605" s="16"/>
      <c r="J1605" s="16"/>
    </row>
    <row r="1606" spans="1:10" ht="16" x14ac:dyDescent="0.2">
      <c r="A1606" s="16"/>
      <c r="B1606" s="16"/>
      <c r="C1606" s="16"/>
      <c r="D1606" s="29"/>
      <c r="E1606" s="29"/>
      <c r="F1606" s="29"/>
      <c r="G1606" s="29"/>
      <c r="H1606" s="29"/>
      <c r="I1606" s="16"/>
      <c r="J1606" s="16"/>
    </row>
    <row r="1607" spans="1:10" ht="16" x14ac:dyDescent="0.2">
      <c r="A1607" s="16"/>
      <c r="B1607" s="41" t="str">
        <f>+B579</f>
        <v xml:space="preserve"> </v>
      </c>
      <c r="C1607" s="23" t="s">
        <v>190</v>
      </c>
      <c r="D1607" s="40">
        <f>+D579</f>
        <v>0</v>
      </c>
      <c r="E1607" s="40">
        <f>+E579</f>
        <v>0</v>
      </c>
      <c r="F1607" s="40">
        <f>+F579</f>
        <v>0</v>
      </c>
      <c r="G1607" s="40">
        <f>+G579</f>
        <v>0</v>
      </c>
      <c r="H1607" s="40">
        <f>+H579</f>
        <v>0</v>
      </c>
      <c r="I1607" s="16"/>
      <c r="J1607" s="16"/>
    </row>
    <row r="1608" spans="1:10" ht="16" x14ac:dyDescent="0.2">
      <c r="A1608" s="16"/>
      <c r="B1608" s="16"/>
      <c r="C1608" s="23" t="s">
        <v>199</v>
      </c>
      <c r="D1608" s="40">
        <f>+Instrucciones!E669</f>
        <v>0</v>
      </c>
      <c r="E1608" s="40">
        <f>+D1608*(1+$E$1317)</f>
        <v>0</v>
      </c>
      <c r="F1608" s="40">
        <f>+E1608*(1+$F$1317)</f>
        <v>0</v>
      </c>
      <c r="G1608" s="40">
        <f>+F1608*(1+$G$1317)</f>
        <v>0</v>
      </c>
      <c r="H1608" s="40">
        <f>+G1608*(1+$H$1317)</f>
        <v>0</v>
      </c>
      <c r="I1608" s="16"/>
      <c r="J1608" s="16"/>
    </row>
    <row r="1609" spans="1:10" ht="16" x14ac:dyDescent="0.2">
      <c r="A1609" s="16"/>
      <c r="B1609" s="16"/>
      <c r="C1609" s="16"/>
      <c r="D1609" s="28">
        <f>+D1608*D1607</f>
        <v>0</v>
      </c>
      <c r="E1609" s="28">
        <f>+E1608*E1607</f>
        <v>0</v>
      </c>
      <c r="F1609" s="28">
        <f>+F1608*F1607</f>
        <v>0</v>
      </c>
      <c r="G1609" s="28">
        <f>+G1608*G1607</f>
        <v>0</v>
      </c>
      <c r="H1609" s="28">
        <f>+H1608*H1607</f>
        <v>0</v>
      </c>
      <c r="I1609" s="16"/>
      <c r="J1609" s="16"/>
    </row>
    <row r="1610" spans="1:10" ht="16" x14ac:dyDescent="0.2">
      <c r="A1610" s="16"/>
      <c r="B1610" s="16"/>
      <c r="C1610" s="16"/>
      <c r="D1610" s="29"/>
      <c r="E1610" s="29"/>
      <c r="F1610" s="29"/>
      <c r="G1610" s="29"/>
      <c r="H1610" s="29"/>
      <c r="I1610" s="16"/>
      <c r="J1610" s="16"/>
    </row>
    <row r="1611" spans="1:10" ht="16" x14ac:dyDescent="0.2">
      <c r="A1611" s="16"/>
      <c r="B1611" s="41" t="str">
        <f>+B583</f>
        <v xml:space="preserve"> </v>
      </c>
      <c r="C1611" s="23" t="s">
        <v>190</v>
      </c>
      <c r="D1611" s="40">
        <f>+D583</f>
        <v>0</v>
      </c>
      <c r="E1611" s="40">
        <f>+E583</f>
        <v>0</v>
      </c>
      <c r="F1611" s="40">
        <f>+F583</f>
        <v>0</v>
      </c>
      <c r="G1611" s="40">
        <f>+G583</f>
        <v>0</v>
      </c>
      <c r="H1611" s="40">
        <f>+H583</f>
        <v>0</v>
      </c>
      <c r="I1611" s="16"/>
      <c r="J1611" s="16"/>
    </row>
    <row r="1612" spans="1:10" ht="16" x14ac:dyDescent="0.2">
      <c r="A1612" s="16"/>
      <c r="B1612" s="16"/>
      <c r="C1612" s="23" t="s">
        <v>199</v>
      </c>
      <c r="D1612" s="40">
        <f>+Instrucciones!E670</f>
        <v>0</v>
      </c>
      <c r="E1612" s="40">
        <f>+D1612*(1+$E$1317)</f>
        <v>0</v>
      </c>
      <c r="F1612" s="40">
        <f>+E1612*(1+$F$1317)</f>
        <v>0</v>
      </c>
      <c r="G1612" s="40">
        <f>+F1612*(1+$G$1317)</f>
        <v>0</v>
      </c>
      <c r="H1612" s="40">
        <f>+G1612*(1+$H$1317)</f>
        <v>0</v>
      </c>
      <c r="I1612" s="16"/>
      <c r="J1612" s="16"/>
    </row>
    <row r="1613" spans="1:10" ht="16" x14ac:dyDescent="0.2">
      <c r="A1613" s="16"/>
      <c r="B1613" s="16"/>
      <c r="C1613" s="16"/>
      <c r="D1613" s="28">
        <f>+D1612*D1611</f>
        <v>0</v>
      </c>
      <c r="E1613" s="28">
        <f>+E1612*E1611</f>
        <v>0</v>
      </c>
      <c r="F1613" s="28">
        <f>+F1612*F1611</f>
        <v>0</v>
      </c>
      <c r="G1613" s="28">
        <f>+G1612*G1611</f>
        <v>0</v>
      </c>
      <c r="H1613" s="28">
        <f>+H1612*H1611</f>
        <v>0</v>
      </c>
      <c r="I1613" s="16"/>
      <c r="J1613" s="16"/>
    </row>
    <row r="1614" spans="1:10" ht="16" x14ac:dyDescent="0.2">
      <c r="A1614" s="16"/>
      <c r="B1614" s="16"/>
      <c r="C1614" s="16"/>
      <c r="D1614" s="29"/>
      <c r="E1614" s="29"/>
      <c r="F1614" s="29"/>
      <c r="G1614" s="29"/>
      <c r="H1614" s="29"/>
      <c r="I1614" s="16"/>
      <c r="J1614" s="16"/>
    </row>
    <row r="1615" spans="1:10" ht="16" x14ac:dyDescent="0.2">
      <c r="A1615" s="16"/>
      <c r="B1615" s="41" t="str">
        <f>+B587</f>
        <v xml:space="preserve"> </v>
      </c>
      <c r="C1615" s="23" t="s">
        <v>190</v>
      </c>
      <c r="D1615" s="40">
        <f>+D587</f>
        <v>0</v>
      </c>
      <c r="E1615" s="40">
        <f>+E587</f>
        <v>0</v>
      </c>
      <c r="F1615" s="40">
        <f>+F587</f>
        <v>0</v>
      </c>
      <c r="G1615" s="40">
        <f>+G587</f>
        <v>0</v>
      </c>
      <c r="H1615" s="40">
        <f>+H587</f>
        <v>0</v>
      </c>
      <c r="I1615" s="16"/>
      <c r="J1615" s="16"/>
    </row>
    <row r="1616" spans="1:10" ht="16" x14ac:dyDescent="0.2">
      <c r="A1616" s="16"/>
      <c r="B1616" s="16"/>
      <c r="C1616" s="23" t="s">
        <v>199</v>
      </c>
      <c r="D1616" s="40">
        <f>+Instrucciones!E671</f>
        <v>0</v>
      </c>
      <c r="E1616" s="40">
        <f>+D1616*(1+$E$1317)</f>
        <v>0</v>
      </c>
      <c r="F1616" s="40">
        <f>+E1616*(1+$F$1317)</f>
        <v>0</v>
      </c>
      <c r="G1616" s="40">
        <f>+F1616*(1+$G$1317)</f>
        <v>0</v>
      </c>
      <c r="H1616" s="40">
        <f>+G1616*(1+$H$1317)</f>
        <v>0</v>
      </c>
      <c r="I1616" s="16"/>
      <c r="J1616" s="16"/>
    </row>
    <row r="1617" spans="1:10" ht="16" x14ac:dyDescent="0.2">
      <c r="A1617" s="16"/>
      <c r="B1617" s="16"/>
      <c r="C1617" s="16"/>
      <c r="D1617" s="28">
        <f>+D1616*D1615</f>
        <v>0</v>
      </c>
      <c r="E1617" s="28">
        <f>+E1616*E1615</f>
        <v>0</v>
      </c>
      <c r="F1617" s="28">
        <f>+F1616*F1615</f>
        <v>0</v>
      </c>
      <c r="G1617" s="28">
        <f>+G1616*G1615</f>
        <v>0</v>
      </c>
      <c r="H1617" s="28">
        <f>+H1616*H1615</f>
        <v>0</v>
      </c>
      <c r="I1617" s="16"/>
      <c r="J1617" s="16"/>
    </row>
    <row r="1618" spans="1:10" ht="16" x14ac:dyDescent="0.2">
      <c r="A1618" s="16"/>
      <c r="B1618" s="16"/>
      <c r="C1618" s="16"/>
      <c r="D1618" s="29"/>
      <c r="E1618" s="29"/>
      <c r="F1618" s="29"/>
      <c r="G1618" s="29"/>
      <c r="H1618" s="29"/>
      <c r="I1618" s="16"/>
      <c r="J1618" s="16"/>
    </row>
    <row r="1619" spans="1:10" ht="16" x14ac:dyDescent="0.2">
      <c r="A1619" s="16"/>
      <c r="B1619" s="41" t="str">
        <f>+B591</f>
        <v xml:space="preserve"> </v>
      </c>
      <c r="C1619" s="23" t="s">
        <v>190</v>
      </c>
      <c r="D1619" s="40">
        <f>+D591</f>
        <v>0</v>
      </c>
      <c r="E1619" s="40">
        <f>+E591</f>
        <v>0</v>
      </c>
      <c r="F1619" s="40">
        <f>+F591</f>
        <v>0</v>
      </c>
      <c r="G1619" s="40">
        <f>+G591</f>
        <v>0</v>
      </c>
      <c r="H1619" s="40">
        <f>+H591</f>
        <v>0</v>
      </c>
      <c r="I1619" s="16"/>
      <c r="J1619" s="16"/>
    </row>
    <row r="1620" spans="1:10" ht="16" x14ac:dyDescent="0.2">
      <c r="A1620" s="16"/>
      <c r="B1620" s="16"/>
      <c r="C1620" s="23" t="s">
        <v>199</v>
      </c>
      <c r="D1620" s="40">
        <f>+Instrucciones!E672</f>
        <v>0</v>
      </c>
      <c r="E1620" s="40">
        <f>+D1620*(1+$E$1317)</f>
        <v>0</v>
      </c>
      <c r="F1620" s="40">
        <f>+E1620*(1+$F$1317)</f>
        <v>0</v>
      </c>
      <c r="G1620" s="40">
        <f>+F1620*(1+$G$1317)</f>
        <v>0</v>
      </c>
      <c r="H1620" s="40">
        <f>+G1620*(1+$H$1317)</f>
        <v>0</v>
      </c>
      <c r="I1620" s="16"/>
      <c r="J1620" s="16"/>
    </row>
    <row r="1621" spans="1:10" ht="16" x14ac:dyDescent="0.2">
      <c r="A1621" s="16"/>
      <c r="B1621" s="16"/>
      <c r="C1621" s="16"/>
      <c r="D1621" s="28">
        <f>+D1620*D1619</f>
        <v>0</v>
      </c>
      <c r="E1621" s="28">
        <f>+E1620*E1619</f>
        <v>0</v>
      </c>
      <c r="F1621" s="28">
        <f>+F1620*F1619</f>
        <v>0</v>
      </c>
      <c r="G1621" s="28">
        <f>+G1620*G1619</f>
        <v>0</v>
      </c>
      <c r="H1621" s="28">
        <f>+H1620*H1619</f>
        <v>0</v>
      </c>
      <c r="I1621" s="16"/>
      <c r="J1621" s="16"/>
    </row>
    <row r="1622" spans="1:10" ht="16" x14ac:dyDescent="0.2">
      <c r="A1622" s="16"/>
      <c r="B1622" s="16"/>
      <c r="C1622" s="16"/>
      <c r="D1622" s="29"/>
      <c r="E1622" s="29"/>
      <c r="F1622" s="29"/>
      <c r="G1622" s="29"/>
      <c r="H1622" s="29"/>
      <c r="I1622" s="16"/>
      <c r="J1622" s="16"/>
    </row>
    <row r="1623" spans="1:10" ht="16" x14ac:dyDescent="0.2">
      <c r="A1623" s="16"/>
      <c r="B1623" s="41" t="str">
        <f>+B595</f>
        <v xml:space="preserve"> </v>
      </c>
      <c r="C1623" s="23" t="s">
        <v>190</v>
      </c>
      <c r="D1623" s="40">
        <f>+D595</f>
        <v>0</v>
      </c>
      <c r="E1623" s="40">
        <f>+E595</f>
        <v>0</v>
      </c>
      <c r="F1623" s="40">
        <f>+F595</f>
        <v>0</v>
      </c>
      <c r="G1623" s="40">
        <f>+G595</f>
        <v>0</v>
      </c>
      <c r="H1623" s="40">
        <f>+H595</f>
        <v>0</v>
      </c>
      <c r="I1623" s="16"/>
      <c r="J1623" s="16"/>
    </row>
    <row r="1624" spans="1:10" ht="16" x14ac:dyDescent="0.2">
      <c r="A1624" s="16"/>
      <c r="B1624" s="16"/>
      <c r="C1624" s="23" t="s">
        <v>199</v>
      </c>
      <c r="D1624" s="40">
        <f>+Instrucciones!E673</f>
        <v>0</v>
      </c>
      <c r="E1624" s="40">
        <f>+D1624*(1+$E$1317)</f>
        <v>0</v>
      </c>
      <c r="F1624" s="40">
        <f>+E1624*(1+$F$1317)</f>
        <v>0</v>
      </c>
      <c r="G1624" s="40">
        <f>+F1624*(1+$G$1317)</f>
        <v>0</v>
      </c>
      <c r="H1624" s="40">
        <f>+G1624*(1+$H$1317)</f>
        <v>0</v>
      </c>
      <c r="I1624" s="16"/>
      <c r="J1624" s="16"/>
    </row>
    <row r="1625" spans="1:10" ht="16" x14ac:dyDescent="0.2">
      <c r="A1625" s="16"/>
      <c r="B1625" s="16"/>
      <c r="C1625" s="16"/>
      <c r="D1625" s="28">
        <f>+D1624*D1623</f>
        <v>0</v>
      </c>
      <c r="E1625" s="28">
        <f>+E1624*E1623</f>
        <v>0</v>
      </c>
      <c r="F1625" s="28">
        <f>+F1624*F1623</f>
        <v>0</v>
      </c>
      <c r="G1625" s="28">
        <f>+G1624*G1623</f>
        <v>0</v>
      </c>
      <c r="H1625" s="28">
        <f>+H1624*H1623</f>
        <v>0</v>
      </c>
      <c r="I1625" s="16"/>
      <c r="J1625" s="16"/>
    </row>
    <row r="1626" spans="1:10" ht="16" x14ac:dyDescent="0.2">
      <c r="A1626" s="16"/>
      <c r="B1626" s="16"/>
      <c r="C1626" s="16"/>
      <c r="D1626" s="29"/>
      <c r="E1626" s="29"/>
      <c r="F1626" s="29"/>
      <c r="G1626" s="29"/>
      <c r="H1626" s="29"/>
      <c r="I1626" s="16"/>
      <c r="J1626" s="16"/>
    </row>
    <row r="1627" spans="1:10" ht="16" x14ac:dyDescent="0.2">
      <c r="A1627" s="16"/>
      <c r="B1627" s="41" t="str">
        <f>+B599</f>
        <v xml:space="preserve"> </v>
      </c>
      <c r="C1627" s="23" t="s">
        <v>190</v>
      </c>
      <c r="D1627" s="40">
        <f>+D599</f>
        <v>0</v>
      </c>
      <c r="E1627" s="40">
        <f>+E599</f>
        <v>0</v>
      </c>
      <c r="F1627" s="40">
        <f>+F599</f>
        <v>0</v>
      </c>
      <c r="G1627" s="40">
        <f>+G599</f>
        <v>0</v>
      </c>
      <c r="H1627" s="40">
        <f>+H599</f>
        <v>0</v>
      </c>
      <c r="I1627" s="16"/>
      <c r="J1627" s="16"/>
    </row>
    <row r="1628" spans="1:10" ht="16" x14ac:dyDescent="0.2">
      <c r="A1628" s="16"/>
      <c r="B1628" s="16"/>
      <c r="C1628" s="23" t="s">
        <v>199</v>
      </c>
      <c r="D1628" s="40">
        <f>+Instrucciones!E674</f>
        <v>0</v>
      </c>
      <c r="E1628" s="40">
        <f>+D1628*(1+$E$1317)</f>
        <v>0</v>
      </c>
      <c r="F1628" s="40">
        <f>+E1628*(1+$F$1317)</f>
        <v>0</v>
      </c>
      <c r="G1628" s="40">
        <f>+F1628*(1+$G$1317)</f>
        <v>0</v>
      </c>
      <c r="H1628" s="40">
        <f>+G1628*(1+$H$1317)</f>
        <v>0</v>
      </c>
      <c r="I1628" s="16"/>
      <c r="J1628" s="16"/>
    </row>
    <row r="1629" spans="1:10" ht="16" x14ac:dyDescent="0.2">
      <c r="A1629" s="16"/>
      <c r="B1629" s="16"/>
      <c r="C1629" s="16"/>
      <c r="D1629" s="28">
        <f>+D1628*D1627</f>
        <v>0</v>
      </c>
      <c r="E1629" s="28">
        <f>+E1628*E1627</f>
        <v>0</v>
      </c>
      <c r="F1629" s="28">
        <f>+F1628*F1627</f>
        <v>0</v>
      </c>
      <c r="G1629" s="28">
        <f>+G1628*G1627</f>
        <v>0</v>
      </c>
      <c r="H1629" s="28">
        <f>+H1628*H1627</f>
        <v>0</v>
      </c>
      <c r="I1629" s="16"/>
      <c r="J1629" s="16"/>
    </row>
    <row r="1630" spans="1:10" ht="16" x14ac:dyDescent="0.2">
      <c r="A1630" s="16"/>
      <c r="B1630" s="16"/>
      <c r="C1630" s="16"/>
      <c r="D1630" s="29"/>
      <c r="E1630" s="29"/>
      <c r="F1630" s="29"/>
      <c r="G1630" s="29"/>
      <c r="H1630" s="29"/>
      <c r="I1630" s="16"/>
      <c r="J1630" s="16"/>
    </row>
    <row r="1631" spans="1:10" ht="16" x14ac:dyDescent="0.2">
      <c r="A1631" s="16"/>
      <c r="B1631" s="41" t="str">
        <f>+B603</f>
        <v xml:space="preserve"> </v>
      </c>
      <c r="C1631" s="23" t="s">
        <v>190</v>
      </c>
      <c r="D1631" s="40">
        <f>+D603</f>
        <v>0</v>
      </c>
      <c r="E1631" s="40">
        <f>+E603</f>
        <v>0</v>
      </c>
      <c r="F1631" s="40">
        <f>+F603</f>
        <v>0</v>
      </c>
      <c r="G1631" s="40">
        <f>+G603</f>
        <v>0</v>
      </c>
      <c r="H1631" s="40">
        <f>+H603</f>
        <v>0</v>
      </c>
      <c r="I1631" s="16"/>
      <c r="J1631" s="16"/>
    </row>
    <row r="1632" spans="1:10" ht="16" x14ac:dyDescent="0.2">
      <c r="A1632" s="16"/>
      <c r="B1632" s="16"/>
      <c r="C1632" s="23" t="s">
        <v>199</v>
      </c>
      <c r="D1632" s="40">
        <f>+Instrucciones!E675</f>
        <v>0</v>
      </c>
      <c r="E1632" s="40">
        <f>+D1632*(1+$E$1317)</f>
        <v>0</v>
      </c>
      <c r="F1632" s="40">
        <f>+E1632*(1+$F$1317)</f>
        <v>0</v>
      </c>
      <c r="G1632" s="40">
        <f>+F1632*(1+$G$1317)</f>
        <v>0</v>
      </c>
      <c r="H1632" s="40">
        <f>+G1632*(1+$H$1317)</f>
        <v>0</v>
      </c>
      <c r="I1632" s="16"/>
      <c r="J1632" s="16"/>
    </row>
    <row r="1633" spans="1:10" ht="16" x14ac:dyDescent="0.2">
      <c r="A1633" s="16"/>
      <c r="B1633" s="16"/>
      <c r="C1633" s="16"/>
      <c r="D1633" s="28">
        <f>+D1632*D1631</f>
        <v>0</v>
      </c>
      <c r="E1633" s="28">
        <f>+E1632*E1631</f>
        <v>0</v>
      </c>
      <c r="F1633" s="28">
        <f>+F1632*F1631</f>
        <v>0</v>
      </c>
      <c r="G1633" s="28">
        <f>+G1632*G1631</f>
        <v>0</v>
      </c>
      <c r="H1633" s="28">
        <f>+H1632*H1631</f>
        <v>0</v>
      </c>
      <c r="I1633" s="16"/>
      <c r="J1633" s="16"/>
    </row>
    <row r="1634" spans="1:10" ht="16" x14ac:dyDescent="0.2">
      <c r="A1634" s="16"/>
      <c r="B1634" s="16"/>
      <c r="C1634" s="16"/>
      <c r="D1634" s="29"/>
      <c r="E1634" s="29"/>
      <c r="F1634" s="29"/>
      <c r="G1634" s="29"/>
      <c r="H1634" s="29"/>
      <c r="I1634" s="16"/>
      <c r="J1634" s="16"/>
    </row>
    <row r="1635" spans="1:10" ht="16" x14ac:dyDescent="0.2">
      <c r="A1635" s="16"/>
      <c r="B1635" s="41" t="str">
        <f>+B607</f>
        <v xml:space="preserve"> </v>
      </c>
      <c r="C1635" s="23" t="s">
        <v>190</v>
      </c>
      <c r="D1635" s="40">
        <f>+D607</f>
        <v>0</v>
      </c>
      <c r="E1635" s="40">
        <f>+E607</f>
        <v>0</v>
      </c>
      <c r="F1635" s="40">
        <f>+F607</f>
        <v>0</v>
      </c>
      <c r="G1635" s="40">
        <f>+G607</f>
        <v>0</v>
      </c>
      <c r="H1635" s="40">
        <f>+H607</f>
        <v>0</v>
      </c>
      <c r="I1635" s="16"/>
      <c r="J1635" s="16"/>
    </row>
    <row r="1636" spans="1:10" ht="16" x14ac:dyDescent="0.2">
      <c r="A1636" s="16"/>
      <c r="B1636" s="16"/>
      <c r="C1636" s="23" t="s">
        <v>199</v>
      </c>
      <c r="D1636" s="40">
        <f>+Instrucciones!E676</f>
        <v>0</v>
      </c>
      <c r="E1636" s="40">
        <f>+D1636*(1+$E$1317)</f>
        <v>0</v>
      </c>
      <c r="F1636" s="40">
        <f>+E1636*(1+$F$1317)</f>
        <v>0</v>
      </c>
      <c r="G1636" s="40">
        <f>+F1636*(1+$G$1317)</f>
        <v>0</v>
      </c>
      <c r="H1636" s="40">
        <f>+G1636*(1+$H$1317)</f>
        <v>0</v>
      </c>
      <c r="I1636" s="16"/>
      <c r="J1636" s="16"/>
    </row>
    <row r="1637" spans="1:10" ht="16" x14ac:dyDescent="0.2">
      <c r="A1637" s="16"/>
      <c r="B1637" s="16"/>
      <c r="C1637" s="16"/>
      <c r="D1637" s="28">
        <f>+D1636*D1635</f>
        <v>0</v>
      </c>
      <c r="E1637" s="28">
        <f>+E1636*E1635</f>
        <v>0</v>
      </c>
      <c r="F1637" s="28">
        <f>+F1636*F1635</f>
        <v>0</v>
      </c>
      <c r="G1637" s="28">
        <f>+G1636*G1635</f>
        <v>0</v>
      </c>
      <c r="H1637" s="28">
        <f>+H1636*H1635</f>
        <v>0</v>
      </c>
      <c r="I1637" s="16"/>
      <c r="J1637" s="16"/>
    </row>
    <row r="1638" spans="1:10" ht="16" x14ac:dyDescent="0.2">
      <c r="A1638" s="16"/>
      <c r="B1638" s="16"/>
      <c r="C1638" s="16"/>
      <c r="D1638" s="29"/>
      <c r="E1638" s="29"/>
      <c r="F1638" s="29"/>
      <c r="G1638" s="29"/>
      <c r="H1638" s="29"/>
      <c r="I1638" s="16"/>
      <c r="J1638" s="16"/>
    </row>
    <row r="1639" spans="1:10" ht="16" x14ac:dyDescent="0.2">
      <c r="A1639" s="16"/>
      <c r="B1639" s="41" t="str">
        <f>+B611</f>
        <v xml:space="preserve"> </v>
      </c>
      <c r="C1639" s="23" t="s">
        <v>190</v>
      </c>
      <c r="D1639" s="40">
        <f>+D611</f>
        <v>0</v>
      </c>
      <c r="E1639" s="40">
        <f>+E611</f>
        <v>0</v>
      </c>
      <c r="F1639" s="40">
        <f>+F611</f>
        <v>0</v>
      </c>
      <c r="G1639" s="40">
        <f>+G611</f>
        <v>0</v>
      </c>
      <c r="H1639" s="40">
        <f>+H611</f>
        <v>0</v>
      </c>
      <c r="I1639" s="16"/>
      <c r="J1639" s="16"/>
    </row>
    <row r="1640" spans="1:10" ht="16" x14ac:dyDescent="0.2">
      <c r="A1640" s="16"/>
      <c r="B1640" s="16"/>
      <c r="C1640" s="23" t="s">
        <v>199</v>
      </c>
      <c r="D1640" s="40">
        <f>+Instrucciones!E677</f>
        <v>0</v>
      </c>
      <c r="E1640" s="40">
        <f>+D1640*(1+$E$1317)</f>
        <v>0</v>
      </c>
      <c r="F1640" s="40">
        <f>+E1640*(1+$F$1317)</f>
        <v>0</v>
      </c>
      <c r="G1640" s="40">
        <f>+F1640*(1+$G$1317)</f>
        <v>0</v>
      </c>
      <c r="H1640" s="40">
        <f>+G1640*(1+$H$1317)</f>
        <v>0</v>
      </c>
      <c r="I1640" s="16"/>
      <c r="J1640" s="16"/>
    </row>
    <row r="1641" spans="1:10" ht="16" x14ac:dyDescent="0.2">
      <c r="A1641" s="16"/>
      <c r="B1641" s="16"/>
      <c r="C1641" s="16"/>
      <c r="D1641" s="28">
        <f>+D1640*D1639</f>
        <v>0</v>
      </c>
      <c r="E1641" s="28">
        <f>+E1640*E1639</f>
        <v>0</v>
      </c>
      <c r="F1641" s="28">
        <f>+F1640*F1639</f>
        <v>0</v>
      </c>
      <c r="G1641" s="28">
        <f>+G1640*G1639</f>
        <v>0</v>
      </c>
      <c r="H1641" s="28">
        <f>+H1640*H1639</f>
        <v>0</v>
      </c>
      <c r="I1641" s="16"/>
      <c r="J1641" s="16"/>
    </row>
    <row r="1642" spans="1:10" ht="16" x14ac:dyDescent="0.2">
      <c r="A1642" s="16"/>
      <c r="B1642" s="16"/>
      <c r="C1642" s="16"/>
      <c r="D1642" s="29"/>
      <c r="E1642" s="29"/>
      <c r="F1642" s="29"/>
      <c r="G1642" s="29"/>
      <c r="H1642" s="29"/>
      <c r="I1642" s="16"/>
      <c r="J1642" s="16"/>
    </row>
    <row r="1643" spans="1:10" ht="16" x14ac:dyDescent="0.2">
      <c r="A1643" s="16"/>
      <c r="B1643" s="41" t="str">
        <f>+B615</f>
        <v xml:space="preserve"> </v>
      </c>
      <c r="C1643" s="23" t="s">
        <v>190</v>
      </c>
      <c r="D1643" s="40">
        <f>+D615</f>
        <v>0</v>
      </c>
      <c r="E1643" s="40">
        <f>+E615</f>
        <v>0</v>
      </c>
      <c r="F1643" s="40">
        <f>+F615</f>
        <v>0</v>
      </c>
      <c r="G1643" s="40">
        <f>+G615</f>
        <v>0</v>
      </c>
      <c r="H1643" s="40">
        <f>+H615</f>
        <v>0</v>
      </c>
      <c r="I1643" s="16"/>
      <c r="J1643" s="16"/>
    </row>
    <row r="1644" spans="1:10" ht="16" x14ac:dyDescent="0.2">
      <c r="A1644" s="16"/>
      <c r="B1644" s="16"/>
      <c r="C1644" s="23" t="s">
        <v>199</v>
      </c>
      <c r="D1644" s="40">
        <f>+Instrucciones!E678</f>
        <v>0</v>
      </c>
      <c r="E1644" s="40">
        <f>+D1644*(1+$E$1317)</f>
        <v>0</v>
      </c>
      <c r="F1644" s="40">
        <f>+E1644*(1+$F$1317)</f>
        <v>0</v>
      </c>
      <c r="G1644" s="40">
        <f>+F1644*(1+$G$1317)</f>
        <v>0</v>
      </c>
      <c r="H1644" s="40">
        <f>+G1644*(1+$H$1317)</f>
        <v>0</v>
      </c>
      <c r="I1644" s="16"/>
      <c r="J1644" s="16"/>
    </row>
    <row r="1645" spans="1:10" ht="16" x14ac:dyDescent="0.2">
      <c r="A1645" s="16"/>
      <c r="B1645" s="16"/>
      <c r="C1645" s="16"/>
      <c r="D1645" s="28">
        <f>+D1644*D1643</f>
        <v>0</v>
      </c>
      <c r="E1645" s="28">
        <f>+E1644*E1643</f>
        <v>0</v>
      </c>
      <c r="F1645" s="28">
        <f>+F1644*F1643</f>
        <v>0</v>
      </c>
      <c r="G1645" s="28">
        <f>+G1644*G1643</f>
        <v>0</v>
      </c>
      <c r="H1645" s="28">
        <f>+H1644*H1643</f>
        <v>0</v>
      </c>
      <c r="I1645" s="16"/>
      <c r="J1645" s="16"/>
    </row>
    <row r="1646" spans="1:10" ht="16" x14ac:dyDescent="0.2">
      <c r="A1646" s="16"/>
      <c r="B1646" s="16"/>
      <c r="C1646" s="16"/>
      <c r="D1646" s="29"/>
      <c r="E1646" s="29"/>
      <c r="F1646" s="29"/>
      <c r="G1646" s="29"/>
      <c r="H1646" s="29"/>
      <c r="I1646" s="16"/>
      <c r="J1646" s="16"/>
    </row>
    <row r="1647" spans="1:10" ht="16" x14ac:dyDescent="0.2">
      <c r="A1647" s="16"/>
      <c r="B1647" s="41" t="str">
        <f>+B619</f>
        <v xml:space="preserve"> </v>
      </c>
      <c r="C1647" s="23" t="s">
        <v>190</v>
      </c>
      <c r="D1647" s="40">
        <f>+D619</f>
        <v>0</v>
      </c>
      <c r="E1647" s="40">
        <f>+E619</f>
        <v>0</v>
      </c>
      <c r="F1647" s="40">
        <f>+F619</f>
        <v>0</v>
      </c>
      <c r="G1647" s="40">
        <f>+G619</f>
        <v>0</v>
      </c>
      <c r="H1647" s="40">
        <f>+H619</f>
        <v>0</v>
      </c>
      <c r="I1647" s="16"/>
      <c r="J1647" s="16"/>
    </row>
    <row r="1648" spans="1:10" ht="16" x14ac:dyDescent="0.2">
      <c r="A1648" s="16"/>
      <c r="B1648" s="16"/>
      <c r="C1648" s="23" t="s">
        <v>199</v>
      </c>
      <c r="D1648" s="40">
        <f>+Instrucciones!E679</f>
        <v>0</v>
      </c>
      <c r="E1648" s="40">
        <f>+D1648*(1+$E$1317)</f>
        <v>0</v>
      </c>
      <c r="F1648" s="40">
        <f>+E1648*(1+$F$1317)</f>
        <v>0</v>
      </c>
      <c r="G1648" s="40">
        <f>+F1648*(1+$G$1317)</f>
        <v>0</v>
      </c>
      <c r="H1648" s="40">
        <f>+G1648*(1+$H$1317)</f>
        <v>0</v>
      </c>
      <c r="I1648" s="16"/>
      <c r="J1648" s="16"/>
    </row>
    <row r="1649" spans="1:10" ht="16" x14ac:dyDescent="0.2">
      <c r="A1649" s="16"/>
      <c r="B1649" s="16"/>
      <c r="C1649" s="16"/>
      <c r="D1649" s="28">
        <f>+D1648*D1647</f>
        <v>0</v>
      </c>
      <c r="E1649" s="28">
        <f>+E1648*E1647</f>
        <v>0</v>
      </c>
      <c r="F1649" s="28">
        <f>+F1648*F1647</f>
        <v>0</v>
      </c>
      <c r="G1649" s="28">
        <f>+G1648*G1647</f>
        <v>0</v>
      </c>
      <c r="H1649" s="28">
        <f>+H1648*H1647</f>
        <v>0</v>
      </c>
      <c r="I1649" s="16"/>
      <c r="J1649" s="16"/>
    </row>
    <row r="1650" spans="1:10" ht="16" x14ac:dyDescent="0.2">
      <c r="A1650" s="16"/>
      <c r="B1650" s="16"/>
      <c r="C1650" s="16"/>
      <c r="D1650" s="29"/>
      <c r="E1650" s="29"/>
      <c r="F1650" s="29"/>
      <c r="G1650" s="29"/>
      <c r="H1650" s="29"/>
      <c r="I1650" s="16"/>
      <c r="J1650" s="16"/>
    </row>
    <row r="1651" spans="1:10" ht="16" x14ac:dyDescent="0.2">
      <c r="A1651" s="16"/>
      <c r="B1651" s="41" t="str">
        <f>+B623</f>
        <v xml:space="preserve"> </v>
      </c>
      <c r="C1651" s="23" t="s">
        <v>190</v>
      </c>
      <c r="D1651" s="40">
        <f>+D623</f>
        <v>0</v>
      </c>
      <c r="E1651" s="40">
        <f>+E623</f>
        <v>0</v>
      </c>
      <c r="F1651" s="40">
        <f>+F623</f>
        <v>0</v>
      </c>
      <c r="G1651" s="40">
        <f>+G623</f>
        <v>0</v>
      </c>
      <c r="H1651" s="40">
        <f>+H623</f>
        <v>0</v>
      </c>
      <c r="I1651" s="16"/>
      <c r="J1651" s="16"/>
    </row>
    <row r="1652" spans="1:10" ht="16" x14ac:dyDescent="0.2">
      <c r="A1652" s="16"/>
      <c r="B1652" s="16"/>
      <c r="C1652" s="23" t="s">
        <v>199</v>
      </c>
      <c r="D1652" s="40">
        <f>+Instrucciones!E680</f>
        <v>0</v>
      </c>
      <c r="E1652" s="40">
        <f>+D1652*(1+$E$1317)</f>
        <v>0</v>
      </c>
      <c r="F1652" s="40">
        <f>+E1652*(1+$F$1317)</f>
        <v>0</v>
      </c>
      <c r="G1652" s="40">
        <f>+F1652*(1+$G$1317)</f>
        <v>0</v>
      </c>
      <c r="H1652" s="40">
        <f>+G1652*(1+$H$1317)</f>
        <v>0</v>
      </c>
      <c r="I1652" s="16"/>
      <c r="J1652" s="16"/>
    </row>
    <row r="1653" spans="1:10" ht="16" x14ac:dyDescent="0.2">
      <c r="A1653" s="16"/>
      <c r="B1653" s="16"/>
      <c r="C1653" s="16"/>
      <c r="D1653" s="28">
        <f>+D1652*D1651</f>
        <v>0</v>
      </c>
      <c r="E1653" s="28">
        <f>+E1652*E1651</f>
        <v>0</v>
      </c>
      <c r="F1653" s="28">
        <f>+F1652*F1651</f>
        <v>0</v>
      </c>
      <c r="G1653" s="28">
        <f>+G1652*G1651</f>
        <v>0</v>
      </c>
      <c r="H1653" s="28">
        <f>+H1652*H1651</f>
        <v>0</v>
      </c>
      <c r="I1653" s="16"/>
      <c r="J1653" s="16"/>
    </row>
    <row r="1654" spans="1:10" ht="16" x14ac:dyDescent="0.2">
      <c r="A1654" s="16"/>
      <c r="B1654" s="16"/>
      <c r="C1654" s="16"/>
      <c r="D1654" s="29"/>
      <c r="E1654" s="29"/>
      <c r="F1654" s="29"/>
      <c r="G1654" s="29"/>
      <c r="H1654" s="29"/>
      <c r="I1654" s="16"/>
      <c r="J1654" s="16"/>
    </row>
    <row r="1655" spans="1:10" ht="16" x14ac:dyDescent="0.2">
      <c r="A1655" s="16"/>
      <c r="B1655" s="41" t="str">
        <f>+B627</f>
        <v xml:space="preserve"> </v>
      </c>
      <c r="C1655" s="23" t="s">
        <v>190</v>
      </c>
      <c r="D1655" s="40">
        <f>+D627</f>
        <v>0</v>
      </c>
      <c r="E1655" s="40">
        <f>+E627</f>
        <v>0</v>
      </c>
      <c r="F1655" s="40">
        <f>+F627</f>
        <v>0</v>
      </c>
      <c r="G1655" s="40">
        <f>+G627</f>
        <v>0</v>
      </c>
      <c r="H1655" s="40">
        <f>+H627</f>
        <v>0</v>
      </c>
      <c r="I1655" s="16"/>
      <c r="J1655" s="16"/>
    </row>
    <row r="1656" spans="1:10" ht="16" x14ac:dyDescent="0.2">
      <c r="A1656" s="16"/>
      <c r="B1656" s="16"/>
      <c r="C1656" s="23" t="s">
        <v>199</v>
      </c>
      <c r="D1656" s="40">
        <f>+Instrucciones!E681</f>
        <v>0</v>
      </c>
      <c r="E1656" s="40">
        <f>+D1656*(1+$E$1317)</f>
        <v>0</v>
      </c>
      <c r="F1656" s="40">
        <f>+E1656*(1+$F$1317)</f>
        <v>0</v>
      </c>
      <c r="G1656" s="40">
        <f>+F1656*(1+$G$1317)</f>
        <v>0</v>
      </c>
      <c r="H1656" s="40">
        <f>+G1656*(1+$H$1317)</f>
        <v>0</v>
      </c>
      <c r="I1656" s="16"/>
      <c r="J1656" s="16"/>
    </row>
    <row r="1657" spans="1:10" ht="16" x14ac:dyDescent="0.2">
      <c r="A1657" s="16"/>
      <c r="B1657" s="16"/>
      <c r="C1657" s="16"/>
      <c r="D1657" s="28">
        <f>+D1656*D1655</f>
        <v>0</v>
      </c>
      <c r="E1657" s="28">
        <f>+E1656*E1655</f>
        <v>0</v>
      </c>
      <c r="F1657" s="28">
        <f>+F1656*F1655</f>
        <v>0</v>
      </c>
      <c r="G1657" s="28">
        <f>+G1656*G1655</f>
        <v>0</v>
      </c>
      <c r="H1657" s="28">
        <f>+H1656*H1655</f>
        <v>0</v>
      </c>
      <c r="I1657" s="16"/>
      <c r="J1657" s="16"/>
    </row>
    <row r="1658" spans="1:10" ht="16" x14ac:dyDescent="0.2">
      <c r="A1658" s="16"/>
      <c r="B1658" s="16"/>
      <c r="C1658" s="16"/>
      <c r="D1658" s="29"/>
      <c r="E1658" s="29"/>
      <c r="F1658" s="29"/>
      <c r="G1658" s="29"/>
      <c r="H1658" s="29"/>
      <c r="I1658" s="16"/>
      <c r="J1658" s="16"/>
    </row>
    <row r="1659" spans="1:10" ht="16" x14ac:dyDescent="0.2">
      <c r="A1659" s="16"/>
      <c r="B1659" s="41" t="str">
        <f>+B631</f>
        <v xml:space="preserve"> </v>
      </c>
      <c r="C1659" s="23" t="s">
        <v>190</v>
      </c>
      <c r="D1659" s="40">
        <f>+D631</f>
        <v>0</v>
      </c>
      <c r="E1659" s="40">
        <f>+E631</f>
        <v>0</v>
      </c>
      <c r="F1659" s="40">
        <f>+F631</f>
        <v>0</v>
      </c>
      <c r="G1659" s="40">
        <f>+G631</f>
        <v>0</v>
      </c>
      <c r="H1659" s="40">
        <f>+H631</f>
        <v>0</v>
      </c>
      <c r="I1659" s="16"/>
      <c r="J1659" s="16"/>
    </row>
    <row r="1660" spans="1:10" ht="16" x14ac:dyDescent="0.2">
      <c r="A1660" s="16"/>
      <c r="B1660" s="16"/>
      <c r="C1660" s="23" t="s">
        <v>199</v>
      </c>
      <c r="D1660" s="40">
        <f>+Instrucciones!E682</f>
        <v>0</v>
      </c>
      <c r="E1660" s="40">
        <f>+D1660*(1+$E$1317)</f>
        <v>0</v>
      </c>
      <c r="F1660" s="40">
        <f>+E1660*(1+$F$1317)</f>
        <v>0</v>
      </c>
      <c r="G1660" s="40">
        <f>+F1660*(1+$G$1317)</f>
        <v>0</v>
      </c>
      <c r="H1660" s="40">
        <f>+G1660*(1+$H$1317)</f>
        <v>0</v>
      </c>
      <c r="I1660" s="16"/>
      <c r="J1660" s="16"/>
    </row>
    <row r="1661" spans="1:10" ht="16" x14ac:dyDescent="0.2">
      <c r="A1661" s="16"/>
      <c r="B1661" s="16"/>
      <c r="C1661" s="16"/>
      <c r="D1661" s="28">
        <f>+D1660*D1659</f>
        <v>0</v>
      </c>
      <c r="E1661" s="28">
        <f>+E1660*E1659</f>
        <v>0</v>
      </c>
      <c r="F1661" s="28">
        <f>+F1660*F1659</f>
        <v>0</v>
      </c>
      <c r="G1661" s="28">
        <f>+G1660*G1659</f>
        <v>0</v>
      </c>
      <c r="H1661" s="28">
        <f>+H1660*H1659</f>
        <v>0</v>
      </c>
      <c r="I1661" s="16"/>
      <c r="J1661" s="16"/>
    </row>
    <row r="1662" spans="1:10" ht="16" x14ac:dyDescent="0.2">
      <c r="A1662" s="16"/>
      <c r="B1662" s="16"/>
      <c r="C1662" s="16"/>
      <c r="D1662" s="29"/>
      <c r="E1662" s="29"/>
      <c r="F1662" s="29"/>
      <c r="G1662" s="29"/>
      <c r="H1662" s="29"/>
      <c r="I1662" s="16"/>
      <c r="J1662" s="16"/>
    </row>
    <row r="1663" spans="1:10" ht="16" x14ac:dyDescent="0.2">
      <c r="A1663" s="16"/>
      <c r="B1663" s="41" t="str">
        <f>+B635</f>
        <v xml:space="preserve"> </v>
      </c>
      <c r="C1663" s="23" t="s">
        <v>190</v>
      </c>
      <c r="D1663" s="40">
        <f>+D635</f>
        <v>0</v>
      </c>
      <c r="E1663" s="40">
        <f>+E635</f>
        <v>0</v>
      </c>
      <c r="F1663" s="40">
        <f>+F635</f>
        <v>0</v>
      </c>
      <c r="G1663" s="40">
        <f>+G635</f>
        <v>0</v>
      </c>
      <c r="H1663" s="40">
        <f>+H635</f>
        <v>0</v>
      </c>
      <c r="I1663" s="16"/>
      <c r="J1663" s="16"/>
    </row>
    <row r="1664" spans="1:10" ht="16" x14ac:dyDescent="0.2">
      <c r="A1664" s="16"/>
      <c r="B1664" s="16"/>
      <c r="C1664" s="23" t="s">
        <v>199</v>
      </c>
      <c r="D1664" s="40">
        <f>+Instrucciones!E683</f>
        <v>0</v>
      </c>
      <c r="E1664" s="40">
        <f>+D1664*(1+$E$1317)</f>
        <v>0</v>
      </c>
      <c r="F1664" s="40">
        <f>+E1664*(1+$F$1317)</f>
        <v>0</v>
      </c>
      <c r="G1664" s="40">
        <f>+F1664*(1+$G$1317)</f>
        <v>0</v>
      </c>
      <c r="H1664" s="40">
        <f>+G1664*(1+$H$1317)</f>
        <v>0</v>
      </c>
      <c r="I1664" s="16"/>
      <c r="J1664" s="16"/>
    </row>
    <row r="1665" spans="1:10" ht="16" x14ac:dyDescent="0.2">
      <c r="A1665" s="16"/>
      <c r="B1665" s="16"/>
      <c r="C1665" s="16"/>
      <c r="D1665" s="28">
        <f>+D1664*D1663</f>
        <v>0</v>
      </c>
      <c r="E1665" s="28">
        <f>+E1664*E1663</f>
        <v>0</v>
      </c>
      <c r="F1665" s="28">
        <f>+F1664*F1663</f>
        <v>0</v>
      </c>
      <c r="G1665" s="28">
        <f>+G1664*G1663</f>
        <v>0</v>
      </c>
      <c r="H1665" s="28">
        <f>+H1664*H1663</f>
        <v>0</v>
      </c>
      <c r="I1665" s="16"/>
      <c r="J1665" s="16"/>
    </row>
    <row r="1666" spans="1:10" ht="16" x14ac:dyDescent="0.2">
      <c r="A1666" s="16"/>
      <c r="B1666" s="16"/>
      <c r="C1666" s="16"/>
      <c r="D1666" s="29"/>
      <c r="E1666" s="29"/>
      <c r="F1666" s="29"/>
      <c r="G1666" s="29"/>
      <c r="H1666" s="29"/>
      <c r="I1666" s="16"/>
      <c r="J1666" s="16"/>
    </row>
    <row r="1667" spans="1:10" ht="16" x14ac:dyDescent="0.2">
      <c r="A1667" s="16"/>
      <c r="B1667" s="41" t="str">
        <f>+B639</f>
        <v xml:space="preserve"> </v>
      </c>
      <c r="C1667" s="23" t="s">
        <v>190</v>
      </c>
      <c r="D1667" s="40">
        <f>+D639</f>
        <v>0</v>
      </c>
      <c r="E1667" s="40">
        <f>+E639</f>
        <v>0</v>
      </c>
      <c r="F1667" s="40">
        <f>+F639</f>
        <v>0</v>
      </c>
      <c r="G1667" s="40">
        <f>+G639</f>
        <v>0</v>
      </c>
      <c r="H1667" s="40">
        <f>+H639</f>
        <v>0</v>
      </c>
      <c r="I1667" s="16"/>
      <c r="J1667" s="16"/>
    </row>
    <row r="1668" spans="1:10" ht="16" x14ac:dyDescent="0.2">
      <c r="A1668" s="16"/>
      <c r="B1668" s="16"/>
      <c r="C1668" s="23" t="s">
        <v>199</v>
      </c>
      <c r="D1668" s="40">
        <f>+Instrucciones!E684</f>
        <v>0</v>
      </c>
      <c r="E1668" s="40">
        <f>+D1668*(1+$E$1317)</f>
        <v>0</v>
      </c>
      <c r="F1668" s="40">
        <f>+E1668*(1+$F$1317)</f>
        <v>0</v>
      </c>
      <c r="G1668" s="40">
        <f>+F1668*(1+$G$1317)</f>
        <v>0</v>
      </c>
      <c r="H1668" s="40">
        <f>+G1668*(1+$H$1317)</f>
        <v>0</v>
      </c>
      <c r="I1668" s="16"/>
      <c r="J1668" s="16"/>
    </row>
    <row r="1669" spans="1:10" ht="16" x14ac:dyDescent="0.2">
      <c r="A1669" s="16"/>
      <c r="B1669" s="16"/>
      <c r="C1669" s="16"/>
      <c r="D1669" s="28">
        <f>+D1668*D1667</f>
        <v>0</v>
      </c>
      <c r="E1669" s="28">
        <f>+E1668*E1667</f>
        <v>0</v>
      </c>
      <c r="F1669" s="28">
        <f>+F1668*F1667</f>
        <v>0</v>
      </c>
      <c r="G1669" s="28">
        <f>+G1668*G1667</f>
        <v>0</v>
      </c>
      <c r="H1669" s="28">
        <f>+H1668*H1667</f>
        <v>0</v>
      </c>
      <c r="I1669" s="16"/>
      <c r="J1669" s="16"/>
    </row>
    <row r="1670" spans="1:10" ht="16" x14ac:dyDescent="0.2">
      <c r="A1670" s="16"/>
      <c r="B1670" s="16"/>
      <c r="C1670" s="16"/>
      <c r="D1670" s="29"/>
      <c r="E1670" s="29"/>
      <c r="F1670" s="29"/>
      <c r="G1670" s="29"/>
      <c r="H1670" s="29"/>
      <c r="I1670" s="16"/>
      <c r="J1670" s="16"/>
    </row>
    <row r="1671" spans="1:10" ht="16" x14ac:dyDescent="0.2">
      <c r="A1671" s="16"/>
      <c r="B1671" s="41" t="str">
        <f>+B643</f>
        <v xml:space="preserve"> </v>
      </c>
      <c r="C1671" s="23" t="s">
        <v>190</v>
      </c>
      <c r="D1671" s="40">
        <f>+D643</f>
        <v>0</v>
      </c>
      <c r="E1671" s="40">
        <f>+E643</f>
        <v>0</v>
      </c>
      <c r="F1671" s="40">
        <f>+F643</f>
        <v>0</v>
      </c>
      <c r="G1671" s="40">
        <f>+G643</f>
        <v>0</v>
      </c>
      <c r="H1671" s="40">
        <f>+H643</f>
        <v>0</v>
      </c>
      <c r="I1671" s="16"/>
      <c r="J1671" s="16"/>
    </row>
    <row r="1672" spans="1:10" ht="16" x14ac:dyDescent="0.2">
      <c r="A1672" s="16"/>
      <c r="B1672" s="16"/>
      <c r="C1672" s="23" t="s">
        <v>199</v>
      </c>
      <c r="D1672" s="40">
        <f>+Instrucciones!E685</f>
        <v>0</v>
      </c>
      <c r="E1672" s="40">
        <f>+D1672*(1+$E$1317)</f>
        <v>0</v>
      </c>
      <c r="F1672" s="40">
        <f>+E1672*(1+$F$1317)</f>
        <v>0</v>
      </c>
      <c r="G1672" s="40">
        <f>+F1672*(1+$G$1317)</f>
        <v>0</v>
      </c>
      <c r="H1672" s="40">
        <f>+G1672*(1+$H$1317)</f>
        <v>0</v>
      </c>
      <c r="I1672" s="16"/>
      <c r="J1672" s="16"/>
    </row>
    <row r="1673" spans="1:10" ht="16" x14ac:dyDescent="0.2">
      <c r="A1673" s="16"/>
      <c r="B1673" s="16"/>
      <c r="C1673" s="16"/>
      <c r="D1673" s="28">
        <f>+D1672*D1671</f>
        <v>0</v>
      </c>
      <c r="E1673" s="28">
        <f>+E1672*E1671</f>
        <v>0</v>
      </c>
      <c r="F1673" s="28">
        <f>+F1672*F1671</f>
        <v>0</v>
      </c>
      <c r="G1673" s="28">
        <f>+G1672*G1671</f>
        <v>0</v>
      </c>
      <c r="H1673" s="28">
        <f>+H1672*H1671</f>
        <v>0</v>
      </c>
      <c r="I1673" s="16"/>
      <c r="J1673" s="16"/>
    </row>
    <row r="1674" spans="1:10" ht="16" x14ac:dyDescent="0.2">
      <c r="A1674" s="16"/>
      <c r="B1674" s="16"/>
      <c r="C1674" s="16"/>
      <c r="D1674" s="29"/>
      <c r="E1674" s="29"/>
      <c r="F1674" s="29"/>
      <c r="G1674" s="29"/>
      <c r="H1674" s="29"/>
      <c r="I1674" s="16"/>
      <c r="J1674" s="16"/>
    </row>
    <row r="1675" spans="1:10" ht="16" x14ac:dyDescent="0.2">
      <c r="A1675" s="16"/>
      <c r="B1675" s="41" t="str">
        <f>+B647</f>
        <v xml:space="preserve"> </v>
      </c>
      <c r="C1675" s="23" t="s">
        <v>190</v>
      </c>
      <c r="D1675" s="40">
        <f>+D647</f>
        <v>0</v>
      </c>
      <c r="E1675" s="40">
        <f>+E647</f>
        <v>0</v>
      </c>
      <c r="F1675" s="40">
        <f>+F647</f>
        <v>0</v>
      </c>
      <c r="G1675" s="40">
        <f>+G647</f>
        <v>0</v>
      </c>
      <c r="H1675" s="40">
        <f>+H647</f>
        <v>0</v>
      </c>
      <c r="I1675" s="16"/>
      <c r="J1675" s="16"/>
    </row>
    <row r="1676" spans="1:10" ht="16" x14ac:dyDescent="0.2">
      <c r="A1676" s="16"/>
      <c r="B1676" s="16"/>
      <c r="C1676" s="23" t="s">
        <v>199</v>
      </c>
      <c r="D1676" s="40">
        <f>+Instrucciones!E686</f>
        <v>0</v>
      </c>
      <c r="E1676" s="40">
        <f>+D1676*(1+$E$1317)</f>
        <v>0</v>
      </c>
      <c r="F1676" s="40">
        <f>+E1676*(1+$F$1317)</f>
        <v>0</v>
      </c>
      <c r="G1676" s="40">
        <f>+F1676*(1+$G$1317)</f>
        <v>0</v>
      </c>
      <c r="H1676" s="40">
        <f>+G1676*(1+$H$1317)</f>
        <v>0</v>
      </c>
      <c r="I1676" s="16"/>
      <c r="J1676" s="16"/>
    </row>
    <row r="1677" spans="1:10" ht="16" x14ac:dyDescent="0.2">
      <c r="A1677" s="16"/>
      <c r="B1677" s="16"/>
      <c r="C1677" s="16"/>
      <c r="D1677" s="28">
        <f>+D1676*D1675</f>
        <v>0</v>
      </c>
      <c r="E1677" s="28">
        <f>+E1676*E1675</f>
        <v>0</v>
      </c>
      <c r="F1677" s="28">
        <f>+F1676*F1675</f>
        <v>0</v>
      </c>
      <c r="G1677" s="28">
        <f>+G1676*G1675</f>
        <v>0</v>
      </c>
      <c r="H1677" s="28">
        <f>+H1676*H1675</f>
        <v>0</v>
      </c>
      <c r="I1677" s="16"/>
      <c r="J1677" s="16"/>
    </row>
    <row r="1678" spans="1:10" ht="16" x14ac:dyDescent="0.2">
      <c r="A1678" s="16"/>
      <c r="B1678" s="16"/>
      <c r="C1678" s="16"/>
      <c r="D1678" s="29"/>
      <c r="E1678" s="29"/>
      <c r="F1678" s="29"/>
      <c r="G1678" s="29"/>
      <c r="H1678" s="29"/>
      <c r="I1678" s="16"/>
      <c r="J1678" s="16"/>
    </row>
    <row r="1679" spans="1:10" ht="16" x14ac:dyDescent="0.2">
      <c r="A1679" s="16"/>
      <c r="B1679" s="41" t="str">
        <f>+B651</f>
        <v xml:space="preserve"> </v>
      </c>
      <c r="C1679" s="23" t="s">
        <v>190</v>
      </c>
      <c r="D1679" s="40">
        <f>+D651</f>
        <v>0</v>
      </c>
      <c r="E1679" s="40">
        <f>+E651</f>
        <v>0</v>
      </c>
      <c r="F1679" s="40">
        <f>+F651</f>
        <v>0</v>
      </c>
      <c r="G1679" s="40">
        <f>+G651</f>
        <v>0</v>
      </c>
      <c r="H1679" s="40">
        <f>+H651</f>
        <v>0</v>
      </c>
      <c r="I1679" s="16"/>
      <c r="J1679" s="16"/>
    </row>
    <row r="1680" spans="1:10" ht="16" x14ac:dyDescent="0.2">
      <c r="A1680" s="16"/>
      <c r="B1680" s="16"/>
      <c r="C1680" s="23" t="s">
        <v>199</v>
      </c>
      <c r="D1680" s="40">
        <f>+Instrucciones!E687</f>
        <v>0</v>
      </c>
      <c r="E1680" s="40">
        <f>+D1680*(1+$E$1317)</f>
        <v>0</v>
      </c>
      <c r="F1680" s="40">
        <f>+E1680*(1+$F$1317)</f>
        <v>0</v>
      </c>
      <c r="G1680" s="40">
        <f>+F1680*(1+$G$1317)</f>
        <v>0</v>
      </c>
      <c r="H1680" s="40">
        <f>+G1680*(1+$H$1317)</f>
        <v>0</v>
      </c>
      <c r="I1680" s="16"/>
      <c r="J1680" s="16"/>
    </row>
    <row r="1681" spans="1:10" ht="16" x14ac:dyDescent="0.2">
      <c r="A1681" s="16"/>
      <c r="B1681" s="16"/>
      <c r="C1681" s="16"/>
      <c r="D1681" s="28">
        <f>+D1680*D1679</f>
        <v>0</v>
      </c>
      <c r="E1681" s="28">
        <f>+E1680*E1679</f>
        <v>0</v>
      </c>
      <c r="F1681" s="28">
        <f>+F1680*F1679</f>
        <v>0</v>
      </c>
      <c r="G1681" s="28">
        <f>+G1680*G1679</f>
        <v>0</v>
      </c>
      <c r="H1681" s="28">
        <f>+H1680*H1679</f>
        <v>0</v>
      </c>
      <c r="I1681" s="16"/>
      <c r="J1681" s="16"/>
    </row>
    <row r="1682" spans="1:10" ht="16" x14ac:dyDescent="0.2">
      <c r="A1682" s="16"/>
      <c r="B1682" s="16"/>
      <c r="C1682" s="16"/>
      <c r="D1682" s="29"/>
      <c r="E1682" s="29"/>
      <c r="F1682" s="29"/>
      <c r="G1682" s="29"/>
      <c r="H1682" s="29"/>
      <c r="I1682" s="16"/>
      <c r="J1682" s="16"/>
    </row>
    <row r="1683" spans="1:10" ht="16" x14ac:dyDescent="0.2">
      <c r="A1683" s="16"/>
      <c r="B1683" s="41" t="str">
        <f>+B655</f>
        <v xml:space="preserve"> </v>
      </c>
      <c r="C1683" s="23" t="s">
        <v>190</v>
      </c>
      <c r="D1683" s="40">
        <f>+D655</f>
        <v>0</v>
      </c>
      <c r="E1683" s="40">
        <f>+E655</f>
        <v>0</v>
      </c>
      <c r="F1683" s="40">
        <f>+F655</f>
        <v>0</v>
      </c>
      <c r="G1683" s="40">
        <f>+G655</f>
        <v>0</v>
      </c>
      <c r="H1683" s="40">
        <f>+H655</f>
        <v>0</v>
      </c>
      <c r="I1683" s="16"/>
      <c r="J1683" s="16"/>
    </row>
    <row r="1684" spans="1:10" ht="16" x14ac:dyDescent="0.2">
      <c r="A1684" s="16"/>
      <c r="B1684" s="16"/>
      <c r="C1684" s="23" t="s">
        <v>199</v>
      </c>
      <c r="D1684" s="40">
        <f>+Instrucciones!E688</f>
        <v>0</v>
      </c>
      <c r="E1684" s="40">
        <f>+D1684*(1+$E$1317)</f>
        <v>0</v>
      </c>
      <c r="F1684" s="40">
        <f>+E1684*(1+$F$1317)</f>
        <v>0</v>
      </c>
      <c r="G1684" s="40">
        <f>+F1684*(1+$G$1317)</f>
        <v>0</v>
      </c>
      <c r="H1684" s="40">
        <f>+G1684*(1+$H$1317)</f>
        <v>0</v>
      </c>
      <c r="I1684" s="16"/>
      <c r="J1684" s="16"/>
    </row>
    <row r="1685" spans="1:10" ht="16" x14ac:dyDescent="0.2">
      <c r="A1685" s="16"/>
      <c r="B1685" s="16"/>
      <c r="C1685" s="16"/>
      <c r="D1685" s="28">
        <f>+D1684*D1683</f>
        <v>0</v>
      </c>
      <c r="E1685" s="28">
        <f>+E1684*E1683</f>
        <v>0</v>
      </c>
      <c r="F1685" s="28">
        <f>+F1684*F1683</f>
        <v>0</v>
      </c>
      <c r="G1685" s="28">
        <f>+G1684*G1683</f>
        <v>0</v>
      </c>
      <c r="H1685" s="28">
        <f>+H1684*H1683</f>
        <v>0</v>
      </c>
      <c r="I1685" s="16"/>
      <c r="J1685" s="16"/>
    </row>
    <row r="1686" spans="1:10" ht="16" x14ac:dyDescent="0.2">
      <c r="A1686" s="16"/>
      <c r="B1686" s="16"/>
      <c r="C1686" s="16"/>
      <c r="D1686" s="29"/>
      <c r="E1686" s="29"/>
      <c r="F1686" s="29"/>
      <c r="G1686" s="29"/>
      <c r="H1686" s="29"/>
      <c r="I1686" s="16"/>
      <c r="J1686" s="16"/>
    </row>
    <row r="1687" spans="1:10" ht="16" x14ac:dyDescent="0.2">
      <c r="A1687" s="16"/>
      <c r="B1687" s="41" t="str">
        <f>+B659</f>
        <v xml:space="preserve"> </v>
      </c>
      <c r="C1687" s="23" t="s">
        <v>190</v>
      </c>
      <c r="D1687" s="40">
        <f>+D659</f>
        <v>0</v>
      </c>
      <c r="E1687" s="40">
        <f>+E659</f>
        <v>0</v>
      </c>
      <c r="F1687" s="40">
        <f>+F659</f>
        <v>0</v>
      </c>
      <c r="G1687" s="40">
        <f>+G659</f>
        <v>0</v>
      </c>
      <c r="H1687" s="40">
        <f>+H659</f>
        <v>0</v>
      </c>
      <c r="I1687" s="16"/>
      <c r="J1687" s="16"/>
    </row>
    <row r="1688" spans="1:10" ht="16" x14ac:dyDescent="0.2">
      <c r="A1688" s="16"/>
      <c r="B1688" s="16"/>
      <c r="C1688" s="23" t="s">
        <v>199</v>
      </c>
      <c r="D1688" s="40">
        <f>+Instrucciones!E689</f>
        <v>0</v>
      </c>
      <c r="E1688" s="40">
        <f>+D1688*(1+$E$1317)</f>
        <v>0</v>
      </c>
      <c r="F1688" s="40">
        <f>+E1688*(1+$F$1317)</f>
        <v>0</v>
      </c>
      <c r="G1688" s="40">
        <f>+F1688*(1+$G$1317)</f>
        <v>0</v>
      </c>
      <c r="H1688" s="40">
        <f>+G1688*(1+$H$1317)</f>
        <v>0</v>
      </c>
      <c r="I1688" s="16"/>
      <c r="J1688" s="16"/>
    </row>
    <row r="1689" spans="1:10" ht="16" x14ac:dyDescent="0.2">
      <c r="A1689" s="16"/>
      <c r="B1689" s="16"/>
      <c r="C1689" s="16"/>
      <c r="D1689" s="28">
        <f>+D1688*D1687</f>
        <v>0</v>
      </c>
      <c r="E1689" s="28">
        <f>+E1688*E1687</f>
        <v>0</v>
      </c>
      <c r="F1689" s="28">
        <f>+F1688*F1687</f>
        <v>0</v>
      </c>
      <c r="G1689" s="28">
        <f>+G1688*G1687</f>
        <v>0</v>
      </c>
      <c r="H1689" s="28">
        <f>+H1688*H1687</f>
        <v>0</v>
      </c>
      <c r="I1689" s="16"/>
      <c r="J1689" s="16"/>
    </row>
    <row r="1690" spans="1:10" ht="16" x14ac:dyDescent="0.2">
      <c r="A1690" s="16"/>
      <c r="B1690" s="16"/>
      <c r="C1690" s="16"/>
      <c r="D1690" s="29"/>
      <c r="E1690" s="29"/>
      <c r="F1690" s="29"/>
      <c r="G1690" s="29"/>
      <c r="H1690" s="29"/>
      <c r="I1690" s="16"/>
      <c r="J1690" s="16"/>
    </row>
    <row r="1691" spans="1:10" ht="16" x14ac:dyDescent="0.2">
      <c r="A1691" s="16"/>
      <c r="B1691" s="41" t="str">
        <f>+B663</f>
        <v xml:space="preserve"> </v>
      </c>
      <c r="C1691" s="23" t="s">
        <v>190</v>
      </c>
      <c r="D1691" s="40">
        <f>+D663</f>
        <v>0</v>
      </c>
      <c r="E1691" s="40">
        <f>+E663</f>
        <v>0</v>
      </c>
      <c r="F1691" s="40">
        <f>+F663</f>
        <v>0</v>
      </c>
      <c r="G1691" s="40">
        <f>+G663</f>
        <v>0</v>
      </c>
      <c r="H1691" s="40">
        <f>+H663</f>
        <v>0</v>
      </c>
      <c r="I1691" s="16"/>
      <c r="J1691" s="16"/>
    </row>
    <row r="1692" spans="1:10" ht="16" x14ac:dyDescent="0.2">
      <c r="A1692" s="16"/>
      <c r="B1692" s="16"/>
      <c r="C1692" s="23" t="s">
        <v>199</v>
      </c>
      <c r="D1692" s="40">
        <f>+Instrucciones!E690</f>
        <v>0</v>
      </c>
      <c r="E1692" s="40">
        <f>+D1692*(1+$E$1317)</f>
        <v>0</v>
      </c>
      <c r="F1692" s="40">
        <f>+E1692*(1+$F$1317)</f>
        <v>0</v>
      </c>
      <c r="G1692" s="40">
        <f>+F1692*(1+$G$1317)</f>
        <v>0</v>
      </c>
      <c r="H1692" s="40">
        <f>+G1692*(1+$H$1317)</f>
        <v>0</v>
      </c>
      <c r="I1692" s="16"/>
      <c r="J1692" s="16"/>
    </row>
    <row r="1693" spans="1:10" ht="16" x14ac:dyDescent="0.2">
      <c r="A1693" s="16"/>
      <c r="B1693" s="16"/>
      <c r="C1693" s="16"/>
      <c r="D1693" s="28">
        <f>+D1692*D1691</f>
        <v>0</v>
      </c>
      <c r="E1693" s="28">
        <f>+E1692*E1691</f>
        <v>0</v>
      </c>
      <c r="F1693" s="28">
        <f>+F1692*F1691</f>
        <v>0</v>
      </c>
      <c r="G1693" s="28">
        <f>+G1692*G1691</f>
        <v>0</v>
      </c>
      <c r="H1693" s="28">
        <f>+H1692*H1691</f>
        <v>0</v>
      </c>
      <c r="I1693" s="16"/>
      <c r="J1693" s="16"/>
    </row>
    <row r="1694" spans="1:10" ht="16" x14ac:dyDescent="0.2">
      <c r="A1694" s="16"/>
      <c r="B1694" s="16"/>
      <c r="C1694" s="16"/>
      <c r="D1694" s="29"/>
      <c r="E1694" s="29"/>
      <c r="F1694" s="29"/>
      <c r="G1694" s="29"/>
      <c r="H1694" s="29"/>
      <c r="I1694" s="16"/>
      <c r="J1694" s="16"/>
    </row>
    <row r="1695" spans="1:10" ht="16" x14ac:dyDescent="0.2">
      <c r="A1695" s="16"/>
      <c r="B1695" s="41" t="str">
        <f>+B667</f>
        <v xml:space="preserve"> </v>
      </c>
      <c r="C1695" s="23" t="s">
        <v>190</v>
      </c>
      <c r="D1695" s="40">
        <f>+D667</f>
        <v>0</v>
      </c>
      <c r="E1695" s="40">
        <f>+E667</f>
        <v>0</v>
      </c>
      <c r="F1695" s="40">
        <f>+F667</f>
        <v>0</v>
      </c>
      <c r="G1695" s="40">
        <f>+G667</f>
        <v>0</v>
      </c>
      <c r="H1695" s="40">
        <f>+H667</f>
        <v>0</v>
      </c>
      <c r="I1695" s="16"/>
      <c r="J1695" s="16"/>
    </row>
    <row r="1696" spans="1:10" ht="16" x14ac:dyDescent="0.2">
      <c r="A1696" s="16"/>
      <c r="B1696" s="16"/>
      <c r="C1696" s="23" t="s">
        <v>199</v>
      </c>
      <c r="D1696" s="40">
        <f>+Instrucciones!E691</f>
        <v>0</v>
      </c>
      <c r="E1696" s="40">
        <f>+D1696*(1+$E$1317)</f>
        <v>0</v>
      </c>
      <c r="F1696" s="40">
        <f>+E1696*(1+$F$1317)</f>
        <v>0</v>
      </c>
      <c r="G1696" s="40">
        <f>+F1696*(1+$G$1317)</f>
        <v>0</v>
      </c>
      <c r="H1696" s="40">
        <f>+G1696*(1+$H$1317)</f>
        <v>0</v>
      </c>
      <c r="I1696" s="16"/>
      <c r="J1696" s="16"/>
    </row>
    <row r="1697" spans="1:10" ht="16" x14ac:dyDescent="0.2">
      <c r="A1697" s="16"/>
      <c r="B1697" s="16"/>
      <c r="C1697" s="16"/>
      <c r="D1697" s="28">
        <f>+D1696*D1695</f>
        <v>0</v>
      </c>
      <c r="E1697" s="28">
        <f>+E1696*E1695</f>
        <v>0</v>
      </c>
      <c r="F1697" s="28">
        <f>+F1696*F1695</f>
        <v>0</v>
      </c>
      <c r="G1697" s="28">
        <f>+G1696*G1695</f>
        <v>0</v>
      </c>
      <c r="H1697" s="28">
        <f>+H1696*H1695</f>
        <v>0</v>
      </c>
      <c r="I1697" s="16"/>
      <c r="J1697" s="16"/>
    </row>
    <row r="1698" spans="1:10" ht="16" x14ac:dyDescent="0.2">
      <c r="A1698" s="16"/>
      <c r="B1698" s="16"/>
      <c r="C1698" s="16"/>
      <c r="D1698" s="29"/>
      <c r="E1698" s="29"/>
      <c r="F1698" s="29"/>
      <c r="G1698" s="29"/>
      <c r="H1698" s="29"/>
      <c r="I1698" s="16"/>
      <c r="J1698" s="16"/>
    </row>
    <row r="1699" spans="1:10" ht="16" x14ac:dyDescent="0.2">
      <c r="A1699" s="16"/>
      <c r="B1699" s="41" t="str">
        <f>+B671</f>
        <v xml:space="preserve"> </v>
      </c>
      <c r="C1699" s="23" t="s">
        <v>190</v>
      </c>
      <c r="D1699" s="40">
        <f>+D671</f>
        <v>0</v>
      </c>
      <c r="E1699" s="40">
        <f>+E671</f>
        <v>0</v>
      </c>
      <c r="F1699" s="40">
        <f>+F671</f>
        <v>0</v>
      </c>
      <c r="G1699" s="40">
        <f>+G671</f>
        <v>0</v>
      </c>
      <c r="H1699" s="40">
        <f>+H671</f>
        <v>0</v>
      </c>
      <c r="I1699" s="16"/>
      <c r="J1699" s="16"/>
    </row>
    <row r="1700" spans="1:10" ht="16" x14ac:dyDescent="0.2">
      <c r="A1700" s="16"/>
      <c r="B1700" s="16"/>
      <c r="C1700" s="23" t="s">
        <v>199</v>
      </c>
      <c r="D1700" s="40">
        <f>+Instrucciones!E692</f>
        <v>0</v>
      </c>
      <c r="E1700" s="40">
        <f>+D1700*(1+$E$1317)</f>
        <v>0</v>
      </c>
      <c r="F1700" s="40">
        <f>+E1700*(1+$F$1317)</f>
        <v>0</v>
      </c>
      <c r="G1700" s="40">
        <f>+F1700*(1+$G$1317)</f>
        <v>0</v>
      </c>
      <c r="H1700" s="40">
        <f>+G1700*(1+$H$1317)</f>
        <v>0</v>
      </c>
      <c r="I1700" s="16"/>
      <c r="J1700" s="16"/>
    </row>
    <row r="1701" spans="1:10" ht="16" x14ac:dyDescent="0.2">
      <c r="A1701" s="16"/>
      <c r="B1701" s="16"/>
      <c r="C1701" s="16"/>
      <c r="D1701" s="28">
        <f>+D1700*D1699</f>
        <v>0</v>
      </c>
      <c r="E1701" s="28">
        <f>+E1700*E1699</f>
        <v>0</v>
      </c>
      <c r="F1701" s="28">
        <f>+F1700*F1699</f>
        <v>0</v>
      </c>
      <c r="G1701" s="28">
        <f>+G1700*G1699</f>
        <v>0</v>
      </c>
      <c r="H1701" s="28">
        <f>+H1700*H1699</f>
        <v>0</v>
      </c>
      <c r="I1701" s="16"/>
      <c r="J1701" s="16"/>
    </row>
    <row r="1702" spans="1:10" ht="16" x14ac:dyDescent="0.2">
      <c r="A1702" s="16"/>
      <c r="B1702" s="16"/>
      <c r="C1702" s="16"/>
      <c r="D1702" s="29"/>
      <c r="E1702" s="29"/>
      <c r="F1702" s="29"/>
      <c r="G1702" s="29"/>
      <c r="H1702" s="29"/>
      <c r="I1702" s="16"/>
      <c r="J1702" s="16"/>
    </row>
    <row r="1703" spans="1:10" ht="16" x14ac:dyDescent="0.2">
      <c r="A1703" s="16"/>
      <c r="B1703" s="41" t="str">
        <f>+B675</f>
        <v xml:space="preserve"> </v>
      </c>
      <c r="C1703" s="23" t="s">
        <v>190</v>
      </c>
      <c r="D1703" s="40">
        <f>+D675</f>
        <v>0</v>
      </c>
      <c r="E1703" s="40">
        <f>+E675</f>
        <v>0</v>
      </c>
      <c r="F1703" s="40">
        <f>+F675</f>
        <v>0</v>
      </c>
      <c r="G1703" s="40">
        <f>+G675</f>
        <v>0</v>
      </c>
      <c r="H1703" s="40">
        <f>+H675</f>
        <v>0</v>
      </c>
      <c r="I1703" s="16"/>
      <c r="J1703" s="16"/>
    </row>
    <row r="1704" spans="1:10" ht="16" x14ac:dyDescent="0.2">
      <c r="A1704" s="16"/>
      <c r="B1704" s="16"/>
      <c r="C1704" s="23" t="s">
        <v>199</v>
      </c>
      <c r="D1704" s="40">
        <f>+Instrucciones!E693</f>
        <v>0</v>
      </c>
      <c r="E1704" s="40">
        <f>+D1704*(1+$E$1317)</f>
        <v>0</v>
      </c>
      <c r="F1704" s="40">
        <f>+E1704*(1+$F$1317)</f>
        <v>0</v>
      </c>
      <c r="G1704" s="40">
        <f>+F1704*(1+$G$1317)</f>
        <v>0</v>
      </c>
      <c r="H1704" s="40">
        <f>+G1704*(1+$H$1317)</f>
        <v>0</v>
      </c>
      <c r="I1704" s="16"/>
      <c r="J1704" s="16"/>
    </row>
    <row r="1705" spans="1:10" ht="16" x14ac:dyDescent="0.2">
      <c r="A1705" s="16"/>
      <c r="B1705" s="16"/>
      <c r="C1705" s="16"/>
      <c r="D1705" s="28">
        <f>+D1704*D1703</f>
        <v>0</v>
      </c>
      <c r="E1705" s="28">
        <f>+E1704*E1703</f>
        <v>0</v>
      </c>
      <c r="F1705" s="28">
        <f>+F1704*F1703</f>
        <v>0</v>
      </c>
      <c r="G1705" s="28">
        <f>+G1704*G1703</f>
        <v>0</v>
      </c>
      <c r="H1705" s="28">
        <f>+H1704*H1703</f>
        <v>0</v>
      </c>
      <c r="I1705" s="16"/>
      <c r="J1705" s="16"/>
    </row>
    <row r="1706" spans="1:10" ht="16" x14ac:dyDescent="0.2">
      <c r="A1706" s="16"/>
      <c r="B1706" s="16"/>
      <c r="C1706" s="16"/>
      <c r="D1706" s="29"/>
      <c r="E1706" s="29"/>
      <c r="F1706" s="29"/>
      <c r="G1706" s="29"/>
      <c r="H1706" s="29"/>
      <c r="I1706" s="16"/>
      <c r="J1706" s="16"/>
    </row>
    <row r="1707" spans="1:10" ht="16" x14ac:dyDescent="0.2">
      <c r="A1707" s="16"/>
      <c r="B1707" s="41" t="str">
        <f>+B679</f>
        <v xml:space="preserve"> </v>
      </c>
      <c r="C1707" s="23" t="s">
        <v>190</v>
      </c>
      <c r="D1707" s="40">
        <f>+D679</f>
        <v>0</v>
      </c>
      <c r="E1707" s="40">
        <f>+E679</f>
        <v>0</v>
      </c>
      <c r="F1707" s="40">
        <f>+F679</f>
        <v>0</v>
      </c>
      <c r="G1707" s="40">
        <f>+G679</f>
        <v>0</v>
      </c>
      <c r="H1707" s="40">
        <f>+H679</f>
        <v>0</v>
      </c>
      <c r="I1707" s="16"/>
      <c r="J1707" s="16"/>
    </row>
    <row r="1708" spans="1:10" ht="16" x14ac:dyDescent="0.2">
      <c r="A1708" s="16"/>
      <c r="B1708" s="16"/>
      <c r="C1708" s="23" t="s">
        <v>199</v>
      </c>
      <c r="D1708" s="40">
        <f>+Instrucciones!E694</f>
        <v>0</v>
      </c>
      <c r="E1708" s="40">
        <f>+D1708*(1+$E$1317)</f>
        <v>0</v>
      </c>
      <c r="F1708" s="40">
        <f>+E1708*(1+$F$1317)</f>
        <v>0</v>
      </c>
      <c r="G1708" s="40">
        <f>+F1708*(1+$G$1317)</f>
        <v>0</v>
      </c>
      <c r="H1708" s="40">
        <f>+G1708*(1+$H$1317)</f>
        <v>0</v>
      </c>
      <c r="I1708" s="16"/>
      <c r="J1708" s="16"/>
    </row>
    <row r="1709" spans="1:10" ht="16" x14ac:dyDescent="0.2">
      <c r="A1709" s="16"/>
      <c r="B1709" s="16"/>
      <c r="C1709" s="16"/>
      <c r="D1709" s="28">
        <f>+D1708*D1707</f>
        <v>0</v>
      </c>
      <c r="E1709" s="28">
        <f>+E1708*E1707</f>
        <v>0</v>
      </c>
      <c r="F1709" s="28">
        <f>+F1708*F1707</f>
        <v>0</v>
      </c>
      <c r="G1709" s="28">
        <f>+G1708*G1707</f>
        <v>0</v>
      </c>
      <c r="H1709" s="28">
        <f>+H1708*H1707</f>
        <v>0</v>
      </c>
      <c r="I1709" s="16"/>
      <c r="J1709" s="16"/>
    </row>
    <row r="1710" spans="1:10" ht="16" x14ac:dyDescent="0.2">
      <c r="A1710" s="16"/>
      <c r="B1710" s="16"/>
      <c r="C1710" s="16"/>
      <c r="D1710" s="29"/>
      <c r="E1710" s="29"/>
      <c r="F1710" s="29"/>
      <c r="G1710" s="29"/>
      <c r="H1710" s="29"/>
      <c r="I1710" s="16"/>
      <c r="J1710" s="16"/>
    </row>
    <row r="1711" spans="1:10" ht="16" x14ac:dyDescent="0.2">
      <c r="A1711" s="16"/>
      <c r="B1711" s="41" t="str">
        <f>+B683</f>
        <v xml:space="preserve"> </v>
      </c>
      <c r="C1711" s="23" t="s">
        <v>190</v>
      </c>
      <c r="D1711" s="40">
        <f>+D683</f>
        <v>0</v>
      </c>
      <c r="E1711" s="40">
        <f>+E683</f>
        <v>0</v>
      </c>
      <c r="F1711" s="40">
        <f>+F683</f>
        <v>0</v>
      </c>
      <c r="G1711" s="40">
        <f>+G683</f>
        <v>0</v>
      </c>
      <c r="H1711" s="40">
        <f>+H683</f>
        <v>0</v>
      </c>
      <c r="I1711" s="16"/>
      <c r="J1711" s="16"/>
    </row>
    <row r="1712" spans="1:10" ht="16" x14ac:dyDescent="0.2">
      <c r="A1712" s="16"/>
      <c r="B1712" s="16"/>
      <c r="C1712" s="23" t="s">
        <v>199</v>
      </c>
      <c r="D1712" s="40">
        <f>+Instrucciones!E695</f>
        <v>0</v>
      </c>
      <c r="E1712" s="40">
        <f>+D1712*(1+$E$1317)</f>
        <v>0</v>
      </c>
      <c r="F1712" s="40">
        <f>+E1712*(1+$F$1317)</f>
        <v>0</v>
      </c>
      <c r="G1712" s="40">
        <f>+F1712*(1+$G$1317)</f>
        <v>0</v>
      </c>
      <c r="H1712" s="40">
        <f>+G1712*(1+$H$1317)</f>
        <v>0</v>
      </c>
      <c r="I1712" s="16"/>
      <c r="J1712" s="16"/>
    </row>
    <row r="1713" spans="1:10" ht="16" x14ac:dyDescent="0.2">
      <c r="A1713" s="16"/>
      <c r="B1713" s="16"/>
      <c r="C1713" s="16"/>
      <c r="D1713" s="28">
        <f>+D1712*D1711</f>
        <v>0</v>
      </c>
      <c r="E1713" s="28">
        <f>+E1712*E1711</f>
        <v>0</v>
      </c>
      <c r="F1713" s="28">
        <f>+F1712*F1711</f>
        <v>0</v>
      </c>
      <c r="G1713" s="28">
        <f>+G1712*G1711</f>
        <v>0</v>
      </c>
      <c r="H1713" s="28">
        <f>+H1712*H1711</f>
        <v>0</v>
      </c>
      <c r="I1713" s="16"/>
      <c r="J1713" s="16"/>
    </row>
    <row r="1714" spans="1:10" ht="16" x14ac:dyDescent="0.2">
      <c r="A1714" s="16"/>
      <c r="B1714" s="16"/>
      <c r="C1714" s="16"/>
      <c r="D1714" s="29"/>
      <c r="E1714" s="29"/>
      <c r="F1714" s="29"/>
      <c r="G1714" s="29"/>
      <c r="H1714" s="29"/>
      <c r="I1714" s="16"/>
      <c r="J1714" s="16"/>
    </row>
    <row r="1715" spans="1:10" ht="16" x14ac:dyDescent="0.2">
      <c r="A1715" s="16"/>
      <c r="B1715" s="41" t="str">
        <f>+B687</f>
        <v xml:space="preserve"> </v>
      </c>
      <c r="C1715" s="23" t="s">
        <v>190</v>
      </c>
      <c r="D1715" s="40">
        <f>+D687</f>
        <v>0</v>
      </c>
      <c r="E1715" s="40">
        <f>+E687</f>
        <v>0</v>
      </c>
      <c r="F1715" s="40">
        <f>+F687</f>
        <v>0</v>
      </c>
      <c r="G1715" s="40">
        <f>+G687</f>
        <v>0</v>
      </c>
      <c r="H1715" s="40">
        <f>+H687</f>
        <v>0</v>
      </c>
      <c r="I1715" s="16"/>
      <c r="J1715" s="16"/>
    </row>
    <row r="1716" spans="1:10" ht="16" x14ac:dyDescent="0.2">
      <c r="A1716" s="16"/>
      <c r="B1716" s="16"/>
      <c r="C1716" s="23" t="s">
        <v>199</v>
      </c>
      <c r="D1716" s="40">
        <f>+Instrucciones!E696</f>
        <v>0</v>
      </c>
      <c r="E1716" s="40">
        <f>+D1716*(1+$E$1317)</f>
        <v>0</v>
      </c>
      <c r="F1716" s="40">
        <f>+E1716*(1+$F$1317)</f>
        <v>0</v>
      </c>
      <c r="G1716" s="40">
        <f>+F1716*(1+$G$1317)</f>
        <v>0</v>
      </c>
      <c r="H1716" s="40">
        <f>+G1716*(1+$H$1317)</f>
        <v>0</v>
      </c>
      <c r="I1716" s="16"/>
      <c r="J1716" s="16"/>
    </row>
    <row r="1717" spans="1:10" ht="16" x14ac:dyDescent="0.2">
      <c r="A1717" s="16"/>
      <c r="B1717" s="16"/>
      <c r="C1717" s="16"/>
      <c r="D1717" s="28">
        <f>+D1716*D1715</f>
        <v>0</v>
      </c>
      <c r="E1717" s="28">
        <f>+E1716*E1715</f>
        <v>0</v>
      </c>
      <c r="F1717" s="28">
        <f>+F1716*F1715</f>
        <v>0</v>
      </c>
      <c r="G1717" s="28">
        <f>+G1716*G1715</f>
        <v>0</v>
      </c>
      <c r="H1717" s="28">
        <f>+H1716*H1715</f>
        <v>0</v>
      </c>
      <c r="I1717" s="16"/>
      <c r="J1717" s="16"/>
    </row>
    <row r="1718" spans="1:10" ht="16" x14ac:dyDescent="0.2">
      <c r="A1718" s="16"/>
      <c r="B1718" s="16"/>
      <c r="C1718" s="16"/>
      <c r="D1718" s="29"/>
      <c r="E1718" s="29"/>
      <c r="F1718" s="29"/>
      <c r="G1718" s="29"/>
      <c r="H1718" s="29"/>
      <c r="I1718" s="16"/>
      <c r="J1718" s="16"/>
    </row>
    <row r="1719" spans="1:10" ht="16" x14ac:dyDescent="0.2">
      <c r="A1719" s="16"/>
      <c r="B1719" s="41" t="str">
        <f>+B691</f>
        <v xml:space="preserve"> </v>
      </c>
      <c r="C1719" s="23" t="s">
        <v>190</v>
      </c>
      <c r="D1719" s="40">
        <f>+D691</f>
        <v>0</v>
      </c>
      <c r="E1719" s="40">
        <f>+E691</f>
        <v>0</v>
      </c>
      <c r="F1719" s="40">
        <f>+F691</f>
        <v>0</v>
      </c>
      <c r="G1719" s="40">
        <f>+G691</f>
        <v>0</v>
      </c>
      <c r="H1719" s="40">
        <f>+H691</f>
        <v>0</v>
      </c>
      <c r="I1719" s="16"/>
      <c r="J1719" s="16"/>
    </row>
    <row r="1720" spans="1:10" ht="16" x14ac:dyDescent="0.2">
      <c r="A1720" s="16"/>
      <c r="B1720" s="16"/>
      <c r="C1720" s="23" t="s">
        <v>199</v>
      </c>
      <c r="D1720" s="40">
        <f>+Instrucciones!E697</f>
        <v>0</v>
      </c>
      <c r="E1720" s="40">
        <f>+D1720*(1+$E$1317)</f>
        <v>0</v>
      </c>
      <c r="F1720" s="40">
        <f>+E1720*(1+$F$1317)</f>
        <v>0</v>
      </c>
      <c r="G1720" s="40">
        <f>+F1720*(1+$G$1317)</f>
        <v>0</v>
      </c>
      <c r="H1720" s="40">
        <f>+G1720*(1+$H$1317)</f>
        <v>0</v>
      </c>
      <c r="I1720" s="16"/>
      <c r="J1720" s="16"/>
    </row>
    <row r="1721" spans="1:10" ht="16" x14ac:dyDescent="0.2">
      <c r="A1721" s="16"/>
      <c r="B1721" s="16"/>
      <c r="C1721" s="16"/>
      <c r="D1721" s="28">
        <f>+D1720*D1719</f>
        <v>0</v>
      </c>
      <c r="E1721" s="28">
        <f>+E1720*E1719</f>
        <v>0</v>
      </c>
      <c r="F1721" s="28">
        <f>+F1720*F1719</f>
        <v>0</v>
      </c>
      <c r="G1721" s="28">
        <f>+G1720*G1719</f>
        <v>0</v>
      </c>
      <c r="H1721" s="28">
        <f>+H1720*H1719</f>
        <v>0</v>
      </c>
      <c r="I1721" s="16"/>
      <c r="J1721" s="16"/>
    </row>
    <row r="1722" spans="1:10" ht="16" x14ac:dyDescent="0.2">
      <c r="A1722" s="16"/>
      <c r="B1722" s="16"/>
      <c r="C1722" s="16"/>
      <c r="D1722" s="29"/>
      <c r="E1722" s="29"/>
      <c r="F1722" s="29"/>
      <c r="G1722" s="29"/>
      <c r="H1722" s="29"/>
      <c r="I1722" s="16"/>
      <c r="J1722" s="16"/>
    </row>
    <row r="1723" spans="1:10" ht="16" x14ac:dyDescent="0.2">
      <c r="A1723" s="16"/>
      <c r="B1723" s="41" t="str">
        <f>+B695</f>
        <v xml:space="preserve"> </v>
      </c>
      <c r="C1723" s="23" t="s">
        <v>190</v>
      </c>
      <c r="D1723" s="40">
        <f>+D695</f>
        <v>0</v>
      </c>
      <c r="E1723" s="40">
        <f>+E695</f>
        <v>0</v>
      </c>
      <c r="F1723" s="40">
        <f>+F695</f>
        <v>0</v>
      </c>
      <c r="G1723" s="40">
        <f>+G695</f>
        <v>0</v>
      </c>
      <c r="H1723" s="40">
        <f>+H695</f>
        <v>0</v>
      </c>
      <c r="I1723" s="16"/>
      <c r="J1723" s="16"/>
    </row>
    <row r="1724" spans="1:10" ht="16" x14ac:dyDescent="0.2">
      <c r="A1724" s="16"/>
      <c r="B1724" s="16"/>
      <c r="C1724" s="23" t="s">
        <v>199</v>
      </c>
      <c r="D1724" s="40">
        <f>+Instrucciones!E698</f>
        <v>0</v>
      </c>
      <c r="E1724" s="40">
        <f>+D1724*(1+$E$1317)</f>
        <v>0</v>
      </c>
      <c r="F1724" s="40">
        <f>+E1724*(1+$F$1317)</f>
        <v>0</v>
      </c>
      <c r="G1724" s="40">
        <f>+F1724*(1+$G$1317)</f>
        <v>0</v>
      </c>
      <c r="H1724" s="40">
        <f>+G1724*(1+$H$1317)</f>
        <v>0</v>
      </c>
      <c r="I1724" s="16"/>
      <c r="J1724" s="16"/>
    </row>
    <row r="1725" spans="1:10" ht="16" x14ac:dyDescent="0.2">
      <c r="A1725" s="16"/>
      <c r="B1725" s="16"/>
      <c r="C1725" s="16"/>
      <c r="D1725" s="28">
        <f>+D1724*D1723</f>
        <v>0</v>
      </c>
      <c r="E1725" s="28">
        <f>+E1724*E1723</f>
        <v>0</v>
      </c>
      <c r="F1725" s="28">
        <f>+F1724*F1723</f>
        <v>0</v>
      </c>
      <c r="G1725" s="28">
        <f>+G1724*G1723</f>
        <v>0</v>
      </c>
      <c r="H1725" s="28">
        <f>+H1724*H1723</f>
        <v>0</v>
      </c>
      <c r="I1725" s="16"/>
      <c r="J1725" s="16"/>
    </row>
    <row r="1726" spans="1:10" ht="16" x14ac:dyDescent="0.2">
      <c r="A1726" s="16"/>
      <c r="B1726" s="16"/>
      <c r="C1726" s="16"/>
      <c r="D1726" s="29"/>
      <c r="E1726" s="29"/>
      <c r="F1726" s="29"/>
      <c r="G1726" s="29"/>
      <c r="H1726" s="29"/>
      <c r="I1726" s="16"/>
      <c r="J1726" s="16"/>
    </row>
    <row r="1727" spans="1:10" ht="16" x14ac:dyDescent="0.2">
      <c r="A1727" s="16"/>
      <c r="B1727" s="41" t="str">
        <f>+B699</f>
        <v xml:space="preserve"> </v>
      </c>
      <c r="C1727" s="23" t="s">
        <v>190</v>
      </c>
      <c r="D1727" s="40">
        <f>+D699</f>
        <v>0</v>
      </c>
      <c r="E1727" s="40">
        <f>+E699</f>
        <v>0</v>
      </c>
      <c r="F1727" s="40">
        <f>+F699</f>
        <v>0</v>
      </c>
      <c r="G1727" s="40">
        <f>+G699</f>
        <v>0</v>
      </c>
      <c r="H1727" s="40">
        <f>+H699</f>
        <v>0</v>
      </c>
      <c r="I1727" s="16"/>
      <c r="J1727" s="16"/>
    </row>
    <row r="1728" spans="1:10" ht="16" x14ac:dyDescent="0.2">
      <c r="A1728" s="16"/>
      <c r="B1728" s="16"/>
      <c r="C1728" s="23" t="s">
        <v>199</v>
      </c>
      <c r="D1728" s="40">
        <f>+Instrucciones!E699</f>
        <v>0</v>
      </c>
      <c r="E1728" s="40">
        <f>+D1728*(1+$E$1317)</f>
        <v>0</v>
      </c>
      <c r="F1728" s="40">
        <f>+E1728*(1+$F$1317)</f>
        <v>0</v>
      </c>
      <c r="G1728" s="40">
        <f>+F1728*(1+$G$1317)</f>
        <v>0</v>
      </c>
      <c r="H1728" s="40">
        <f>+G1728*(1+$H$1317)</f>
        <v>0</v>
      </c>
      <c r="I1728" s="16"/>
      <c r="J1728" s="16"/>
    </row>
    <row r="1729" spans="1:10" ht="16" x14ac:dyDescent="0.2">
      <c r="A1729" s="16"/>
      <c r="B1729" s="16"/>
      <c r="C1729" s="16"/>
      <c r="D1729" s="28">
        <f>+D1728*D1727</f>
        <v>0</v>
      </c>
      <c r="E1729" s="28">
        <f>+E1728*E1727</f>
        <v>0</v>
      </c>
      <c r="F1729" s="28">
        <f>+F1728*F1727</f>
        <v>0</v>
      </c>
      <c r="G1729" s="28">
        <f>+G1728*G1727</f>
        <v>0</v>
      </c>
      <c r="H1729" s="28">
        <f>+H1728*H1727</f>
        <v>0</v>
      </c>
      <c r="I1729" s="16"/>
      <c r="J1729" s="16"/>
    </row>
    <row r="1730" spans="1:10" ht="16" x14ac:dyDescent="0.2">
      <c r="A1730" s="16"/>
      <c r="B1730" s="16"/>
      <c r="C1730" s="16"/>
      <c r="D1730" s="29"/>
      <c r="E1730" s="29"/>
      <c r="F1730" s="29"/>
      <c r="G1730" s="29"/>
      <c r="H1730" s="29"/>
      <c r="I1730" s="16"/>
      <c r="J1730" s="16"/>
    </row>
    <row r="1731" spans="1:10" ht="16" x14ac:dyDescent="0.2">
      <c r="A1731" s="16"/>
      <c r="B1731" s="41" t="str">
        <f>+B703</f>
        <v xml:space="preserve"> </v>
      </c>
      <c r="C1731" s="23" t="s">
        <v>190</v>
      </c>
      <c r="D1731" s="40">
        <f>+D703</f>
        <v>0</v>
      </c>
      <c r="E1731" s="40">
        <f>+E703</f>
        <v>0</v>
      </c>
      <c r="F1731" s="40">
        <f>+F703</f>
        <v>0</v>
      </c>
      <c r="G1731" s="40">
        <f>+G703</f>
        <v>0</v>
      </c>
      <c r="H1731" s="40">
        <f>+H703</f>
        <v>0</v>
      </c>
      <c r="I1731" s="16"/>
      <c r="J1731" s="16"/>
    </row>
    <row r="1732" spans="1:10" ht="16" x14ac:dyDescent="0.2">
      <c r="A1732" s="16"/>
      <c r="B1732" s="16"/>
      <c r="C1732" s="23" t="s">
        <v>199</v>
      </c>
      <c r="D1732" s="40">
        <f>+Instrucciones!E700</f>
        <v>0</v>
      </c>
      <c r="E1732" s="40">
        <f>+D1732*(1+$E$1317)</f>
        <v>0</v>
      </c>
      <c r="F1732" s="40">
        <f>+E1732*(1+$F$1317)</f>
        <v>0</v>
      </c>
      <c r="G1732" s="40">
        <f>+F1732*(1+$G$1317)</f>
        <v>0</v>
      </c>
      <c r="H1732" s="40">
        <f>+G1732*(1+$H$1317)</f>
        <v>0</v>
      </c>
      <c r="I1732" s="16"/>
      <c r="J1732" s="16"/>
    </row>
    <row r="1733" spans="1:10" ht="16" x14ac:dyDescent="0.2">
      <c r="A1733" s="16"/>
      <c r="B1733" s="16"/>
      <c r="C1733" s="16"/>
      <c r="D1733" s="28">
        <f>+D1732*D1731</f>
        <v>0</v>
      </c>
      <c r="E1733" s="28">
        <f>+E1732*E1731</f>
        <v>0</v>
      </c>
      <c r="F1733" s="28">
        <f>+F1732*F1731</f>
        <v>0</v>
      </c>
      <c r="G1733" s="28">
        <f>+G1732*G1731</f>
        <v>0</v>
      </c>
      <c r="H1733" s="28">
        <f>+H1732*H1731</f>
        <v>0</v>
      </c>
      <c r="I1733" s="16"/>
      <c r="J1733" s="16"/>
    </row>
    <row r="1734" spans="1:10" ht="16" x14ac:dyDescent="0.2">
      <c r="A1734" s="16"/>
      <c r="B1734" s="16"/>
      <c r="C1734" s="16"/>
      <c r="D1734" s="29"/>
      <c r="E1734" s="29"/>
      <c r="F1734" s="29"/>
      <c r="G1734" s="29"/>
      <c r="H1734" s="29"/>
      <c r="I1734" s="16"/>
      <c r="J1734" s="16"/>
    </row>
    <row r="1735" spans="1:10" ht="16" x14ac:dyDescent="0.2">
      <c r="A1735" s="16"/>
      <c r="B1735" s="41" t="str">
        <f>+B707</f>
        <v xml:space="preserve"> </v>
      </c>
      <c r="C1735" s="23" t="s">
        <v>190</v>
      </c>
      <c r="D1735" s="40">
        <f>+D707</f>
        <v>0</v>
      </c>
      <c r="E1735" s="40">
        <f>+E707</f>
        <v>0</v>
      </c>
      <c r="F1735" s="40">
        <f>+F707</f>
        <v>0</v>
      </c>
      <c r="G1735" s="40">
        <f>+G707</f>
        <v>0</v>
      </c>
      <c r="H1735" s="40">
        <f>+H707</f>
        <v>0</v>
      </c>
      <c r="I1735" s="16"/>
      <c r="J1735" s="16"/>
    </row>
    <row r="1736" spans="1:10" ht="16" x14ac:dyDescent="0.2">
      <c r="A1736" s="16"/>
      <c r="B1736" s="16"/>
      <c r="C1736" s="23" t="s">
        <v>199</v>
      </c>
      <c r="D1736" s="40">
        <f>+Instrucciones!E701</f>
        <v>0</v>
      </c>
      <c r="E1736" s="40">
        <f>+D1736*(1+$E$1317)</f>
        <v>0</v>
      </c>
      <c r="F1736" s="40">
        <f>+E1736*(1+$F$1317)</f>
        <v>0</v>
      </c>
      <c r="G1736" s="40">
        <f>+F1736*(1+$G$1317)</f>
        <v>0</v>
      </c>
      <c r="H1736" s="40">
        <f>+G1736*(1+$H$1317)</f>
        <v>0</v>
      </c>
      <c r="I1736" s="16"/>
      <c r="J1736" s="16"/>
    </row>
    <row r="1737" spans="1:10" ht="16" x14ac:dyDescent="0.2">
      <c r="A1737" s="16"/>
      <c r="B1737" s="16"/>
      <c r="C1737" s="16"/>
      <c r="D1737" s="28">
        <f>+D1736*D1735</f>
        <v>0</v>
      </c>
      <c r="E1737" s="28">
        <f>+E1736*E1735</f>
        <v>0</v>
      </c>
      <c r="F1737" s="28">
        <f>+F1736*F1735</f>
        <v>0</v>
      </c>
      <c r="G1737" s="28">
        <f>+G1736*G1735</f>
        <v>0</v>
      </c>
      <c r="H1737" s="28">
        <f>+H1736*H1735</f>
        <v>0</v>
      </c>
      <c r="I1737" s="16"/>
      <c r="J1737" s="16"/>
    </row>
    <row r="1738" spans="1:10" ht="16" x14ac:dyDescent="0.2">
      <c r="A1738" s="16"/>
      <c r="B1738" s="16"/>
      <c r="C1738" s="16"/>
      <c r="D1738" s="29"/>
      <c r="E1738" s="29"/>
      <c r="F1738" s="29"/>
      <c r="G1738" s="29"/>
      <c r="H1738" s="29"/>
      <c r="I1738" s="16"/>
      <c r="J1738" s="16"/>
    </row>
    <row r="1739" spans="1:10" ht="16" x14ac:dyDescent="0.2">
      <c r="A1739" s="16"/>
      <c r="B1739" s="41" t="str">
        <f>+B711</f>
        <v xml:space="preserve"> </v>
      </c>
      <c r="C1739" s="23" t="s">
        <v>190</v>
      </c>
      <c r="D1739" s="40">
        <f>+D711</f>
        <v>0</v>
      </c>
      <c r="E1739" s="40">
        <f>+E711</f>
        <v>0</v>
      </c>
      <c r="F1739" s="40">
        <f>+F711</f>
        <v>0</v>
      </c>
      <c r="G1739" s="40">
        <f>+G711</f>
        <v>0</v>
      </c>
      <c r="H1739" s="40">
        <f>+H711</f>
        <v>0</v>
      </c>
      <c r="I1739" s="16"/>
      <c r="J1739" s="16"/>
    </row>
    <row r="1740" spans="1:10" ht="16" x14ac:dyDescent="0.2">
      <c r="A1740" s="16"/>
      <c r="B1740" s="16"/>
      <c r="C1740" s="23" t="s">
        <v>199</v>
      </c>
      <c r="D1740" s="40">
        <f>+Instrucciones!E702</f>
        <v>0</v>
      </c>
      <c r="E1740" s="40">
        <f>+D1740*(1+$E$1317)</f>
        <v>0</v>
      </c>
      <c r="F1740" s="40">
        <f>+E1740*(1+$F$1317)</f>
        <v>0</v>
      </c>
      <c r="G1740" s="40">
        <f>+F1740*(1+$G$1317)</f>
        <v>0</v>
      </c>
      <c r="H1740" s="40">
        <f>+G1740*(1+$H$1317)</f>
        <v>0</v>
      </c>
      <c r="I1740" s="16"/>
      <c r="J1740" s="16"/>
    </row>
    <row r="1741" spans="1:10" ht="16" x14ac:dyDescent="0.2">
      <c r="A1741" s="16"/>
      <c r="B1741" s="16"/>
      <c r="C1741" s="16"/>
      <c r="D1741" s="28">
        <f>+D1740*D1739</f>
        <v>0</v>
      </c>
      <c r="E1741" s="28">
        <f>+E1740*E1739</f>
        <v>0</v>
      </c>
      <c r="F1741" s="28">
        <f>+F1740*F1739</f>
        <v>0</v>
      </c>
      <c r="G1741" s="28">
        <f>+G1740*G1739</f>
        <v>0</v>
      </c>
      <c r="H1741" s="28">
        <f>+H1740*H1739</f>
        <v>0</v>
      </c>
      <c r="I1741" s="16"/>
      <c r="J1741" s="16"/>
    </row>
    <row r="1742" spans="1:10" ht="16" x14ac:dyDescent="0.2">
      <c r="A1742" s="16"/>
      <c r="B1742" s="16"/>
      <c r="C1742" s="16"/>
      <c r="D1742" s="29"/>
      <c r="E1742" s="29"/>
      <c r="F1742" s="29"/>
      <c r="G1742" s="29"/>
      <c r="H1742" s="29"/>
      <c r="I1742" s="16"/>
      <c r="J1742" s="16"/>
    </row>
    <row r="1743" spans="1:10" ht="16" x14ac:dyDescent="0.2">
      <c r="A1743" s="16"/>
      <c r="B1743" s="41" t="str">
        <f>+B715</f>
        <v xml:space="preserve"> </v>
      </c>
      <c r="C1743" s="23" t="s">
        <v>190</v>
      </c>
      <c r="D1743" s="40">
        <f>+D715</f>
        <v>0</v>
      </c>
      <c r="E1743" s="40">
        <f>+E715</f>
        <v>0</v>
      </c>
      <c r="F1743" s="40">
        <f>+F715</f>
        <v>0</v>
      </c>
      <c r="G1743" s="40">
        <f>+G715</f>
        <v>0</v>
      </c>
      <c r="H1743" s="40">
        <f>+H715</f>
        <v>0</v>
      </c>
      <c r="I1743" s="16"/>
      <c r="J1743" s="16"/>
    </row>
    <row r="1744" spans="1:10" ht="16" x14ac:dyDescent="0.2">
      <c r="A1744" s="16"/>
      <c r="B1744" s="16"/>
      <c r="C1744" s="23" t="s">
        <v>199</v>
      </c>
      <c r="D1744" s="40">
        <f>+Instrucciones!E703</f>
        <v>0</v>
      </c>
      <c r="E1744" s="40">
        <f>+D1744*(1+$E$1317)</f>
        <v>0</v>
      </c>
      <c r="F1744" s="40">
        <f>+E1744*(1+$F$1317)</f>
        <v>0</v>
      </c>
      <c r="G1744" s="40">
        <f>+F1744*(1+$G$1317)</f>
        <v>0</v>
      </c>
      <c r="H1744" s="40">
        <f>+G1744*(1+$H$1317)</f>
        <v>0</v>
      </c>
      <c r="I1744" s="16"/>
      <c r="J1744" s="16"/>
    </row>
    <row r="1745" spans="1:10" ht="16" x14ac:dyDescent="0.2">
      <c r="A1745" s="16"/>
      <c r="B1745" s="16"/>
      <c r="C1745" s="16"/>
      <c r="D1745" s="28">
        <f>+D1744*D1743</f>
        <v>0</v>
      </c>
      <c r="E1745" s="28">
        <f>+E1744*E1743</f>
        <v>0</v>
      </c>
      <c r="F1745" s="28">
        <f>+F1744*F1743</f>
        <v>0</v>
      </c>
      <c r="G1745" s="28">
        <f>+G1744*G1743</f>
        <v>0</v>
      </c>
      <c r="H1745" s="28">
        <f>+H1744*H1743</f>
        <v>0</v>
      </c>
      <c r="I1745" s="16"/>
      <c r="J1745" s="16"/>
    </row>
    <row r="1746" spans="1:10" ht="16" x14ac:dyDescent="0.2">
      <c r="A1746" s="16"/>
      <c r="B1746" s="16"/>
      <c r="C1746" s="16"/>
      <c r="D1746" s="29"/>
      <c r="E1746" s="29"/>
      <c r="F1746" s="29"/>
      <c r="G1746" s="29"/>
      <c r="H1746" s="29"/>
      <c r="I1746" s="16"/>
      <c r="J1746" s="16"/>
    </row>
    <row r="1747" spans="1:10" ht="16" x14ac:dyDescent="0.2">
      <c r="A1747" s="16"/>
      <c r="B1747" s="41" t="str">
        <f>+B719</f>
        <v xml:space="preserve"> </v>
      </c>
      <c r="C1747" s="23" t="s">
        <v>190</v>
      </c>
      <c r="D1747" s="40">
        <f>+D719</f>
        <v>0</v>
      </c>
      <c r="E1747" s="40">
        <f>+E719</f>
        <v>0</v>
      </c>
      <c r="F1747" s="40">
        <f>+F719</f>
        <v>0</v>
      </c>
      <c r="G1747" s="40">
        <f>+G719</f>
        <v>0</v>
      </c>
      <c r="H1747" s="40">
        <f>+H719</f>
        <v>0</v>
      </c>
      <c r="I1747" s="16"/>
      <c r="J1747" s="16"/>
    </row>
    <row r="1748" spans="1:10" ht="16" x14ac:dyDescent="0.2">
      <c r="A1748" s="16"/>
      <c r="B1748" s="16"/>
      <c r="C1748" s="23" t="s">
        <v>199</v>
      </c>
      <c r="D1748" s="40">
        <f>+Instrucciones!E704</f>
        <v>0</v>
      </c>
      <c r="E1748" s="40">
        <f>+D1748*(1+$E$1317)</f>
        <v>0</v>
      </c>
      <c r="F1748" s="40">
        <f>+E1748*(1+$F$1317)</f>
        <v>0</v>
      </c>
      <c r="G1748" s="40">
        <f>+F1748*(1+$G$1317)</f>
        <v>0</v>
      </c>
      <c r="H1748" s="40">
        <f>+G1748*(1+$H$1317)</f>
        <v>0</v>
      </c>
      <c r="I1748" s="16"/>
      <c r="J1748" s="16"/>
    </row>
    <row r="1749" spans="1:10" ht="16" x14ac:dyDescent="0.2">
      <c r="A1749" s="16"/>
      <c r="B1749" s="16"/>
      <c r="C1749" s="16"/>
      <c r="D1749" s="28">
        <f>+D1748*D1747</f>
        <v>0</v>
      </c>
      <c r="E1749" s="28">
        <f>+E1748*E1747</f>
        <v>0</v>
      </c>
      <c r="F1749" s="28">
        <f>+F1748*F1747</f>
        <v>0</v>
      </c>
      <c r="G1749" s="28">
        <f>+G1748*G1747</f>
        <v>0</v>
      </c>
      <c r="H1749" s="28">
        <f>+H1748*H1747</f>
        <v>0</v>
      </c>
      <c r="I1749" s="16"/>
      <c r="J1749" s="16"/>
    </row>
    <row r="1750" spans="1:10" ht="16" x14ac:dyDescent="0.2">
      <c r="A1750" s="16"/>
      <c r="B1750" s="16"/>
      <c r="C1750" s="16"/>
      <c r="D1750" s="29"/>
      <c r="E1750" s="29"/>
      <c r="F1750" s="29"/>
      <c r="G1750" s="29"/>
      <c r="H1750" s="29"/>
      <c r="I1750" s="16"/>
      <c r="J1750" s="16"/>
    </row>
    <row r="1751" spans="1:10" ht="16" x14ac:dyDescent="0.2">
      <c r="A1751" s="16"/>
      <c r="B1751" s="41" t="str">
        <f>+B723</f>
        <v xml:space="preserve"> </v>
      </c>
      <c r="C1751" s="23" t="s">
        <v>190</v>
      </c>
      <c r="D1751" s="40">
        <f>+D723</f>
        <v>0</v>
      </c>
      <c r="E1751" s="40">
        <f>+E723</f>
        <v>0</v>
      </c>
      <c r="F1751" s="40">
        <f>+F723</f>
        <v>0</v>
      </c>
      <c r="G1751" s="40">
        <f>+G723</f>
        <v>0</v>
      </c>
      <c r="H1751" s="40">
        <f>+H723</f>
        <v>0</v>
      </c>
      <c r="I1751" s="16"/>
      <c r="J1751" s="16"/>
    </row>
    <row r="1752" spans="1:10" ht="16" x14ac:dyDescent="0.2">
      <c r="A1752" s="16"/>
      <c r="B1752" s="16"/>
      <c r="C1752" s="23" t="s">
        <v>199</v>
      </c>
      <c r="D1752" s="40">
        <f>+Instrucciones!E705</f>
        <v>0</v>
      </c>
      <c r="E1752" s="40">
        <f>+D1752*(1+$E$1317)</f>
        <v>0</v>
      </c>
      <c r="F1752" s="40">
        <f>+E1752*(1+$F$1317)</f>
        <v>0</v>
      </c>
      <c r="G1752" s="40">
        <f>+F1752*(1+$G$1317)</f>
        <v>0</v>
      </c>
      <c r="H1752" s="40">
        <f>+G1752*(1+$H$1317)</f>
        <v>0</v>
      </c>
      <c r="I1752" s="16"/>
      <c r="J1752" s="16"/>
    </row>
    <row r="1753" spans="1:10" ht="16" x14ac:dyDescent="0.2">
      <c r="A1753" s="16"/>
      <c r="B1753" s="16"/>
      <c r="C1753" s="16"/>
      <c r="D1753" s="28">
        <f>+D1752*D1751</f>
        <v>0</v>
      </c>
      <c r="E1753" s="28">
        <f>+E1752*E1751</f>
        <v>0</v>
      </c>
      <c r="F1753" s="28">
        <f>+F1752*F1751</f>
        <v>0</v>
      </c>
      <c r="G1753" s="28">
        <f>+G1752*G1751</f>
        <v>0</v>
      </c>
      <c r="H1753" s="28">
        <f>+H1752*H1751</f>
        <v>0</v>
      </c>
      <c r="I1753" s="16"/>
      <c r="J1753" s="16"/>
    </row>
    <row r="1754" spans="1:10" ht="16" x14ac:dyDescent="0.2">
      <c r="A1754" s="16"/>
      <c r="B1754" s="16"/>
      <c r="C1754" s="16"/>
      <c r="D1754" s="29"/>
      <c r="E1754" s="29"/>
      <c r="F1754" s="29"/>
      <c r="G1754" s="29"/>
      <c r="H1754" s="29"/>
      <c r="I1754" s="16"/>
      <c r="J1754" s="16"/>
    </row>
    <row r="1755" spans="1:10" ht="16" x14ac:dyDescent="0.2">
      <c r="A1755" s="16"/>
      <c r="B1755" s="41" t="str">
        <f>+B727</f>
        <v xml:space="preserve"> </v>
      </c>
      <c r="C1755" s="23" t="s">
        <v>190</v>
      </c>
      <c r="D1755" s="40">
        <f>+D727</f>
        <v>0</v>
      </c>
      <c r="E1755" s="40">
        <f>+E727</f>
        <v>0</v>
      </c>
      <c r="F1755" s="40">
        <f>+F727</f>
        <v>0</v>
      </c>
      <c r="G1755" s="40">
        <f>+G727</f>
        <v>0</v>
      </c>
      <c r="H1755" s="40">
        <f>+H727</f>
        <v>0</v>
      </c>
      <c r="I1755" s="16"/>
      <c r="J1755" s="16"/>
    </row>
    <row r="1756" spans="1:10" ht="16" x14ac:dyDescent="0.2">
      <c r="A1756" s="16"/>
      <c r="B1756" s="16"/>
      <c r="C1756" s="23" t="s">
        <v>199</v>
      </c>
      <c r="D1756" s="40">
        <f>+Instrucciones!E706</f>
        <v>0</v>
      </c>
      <c r="E1756" s="40">
        <f>+D1756*(1+$E$1317)</f>
        <v>0</v>
      </c>
      <c r="F1756" s="40">
        <f>+E1756*(1+$F$1317)</f>
        <v>0</v>
      </c>
      <c r="G1756" s="40">
        <f>+F1756*(1+$G$1317)</f>
        <v>0</v>
      </c>
      <c r="H1756" s="40">
        <f>+G1756*(1+$H$1317)</f>
        <v>0</v>
      </c>
      <c r="I1756" s="16"/>
      <c r="J1756" s="16"/>
    </row>
    <row r="1757" spans="1:10" ht="16" x14ac:dyDescent="0.2">
      <c r="A1757" s="16"/>
      <c r="B1757" s="16"/>
      <c r="C1757" s="16"/>
      <c r="D1757" s="28">
        <f>+D1756*D1755</f>
        <v>0</v>
      </c>
      <c r="E1757" s="28">
        <f>+E1756*E1755</f>
        <v>0</v>
      </c>
      <c r="F1757" s="28">
        <f>+F1756*F1755</f>
        <v>0</v>
      </c>
      <c r="G1757" s="28">
        <f>+G1756*G1755</f>
        <v>0</v>
      </c>
      <c r="H1757" s="28">
        <f>+H1756*H1755</f>
        <v>0</v>
      </c>
      <c r="I1757" s="16"/>
      <c r="J1757" s="16"/>
    </row>
    <row r="1758" spans="1:10" ht="16" x14ac:dyDescent="0.2">
      <c r="A1758" s="16"/>
      <c r="B1758" s="16"/>
      <c r="C1758" s="16"/>
      <c r="D1758" s="29"/>
      <c r="E1758" s="29"/>
      <c r="F1758" s="29"/>
      <c r="G1758" s="29"/>
      <c r="H1758" s="29"/>
      <c r="I1758" s="16"/>
      <c r="J1758" s="16"/>
    </row>
    <row r="1759" spans="1:10" ht="16" x14ac:dyDescent="0.2">
      <c r="A1759" s="16"/>
      <c r="B1759" s="41" t="str">
        <f>+B731</f>
        <v xml:space="preserve"> </v>
      </c>
      <c r="C1759" s="23" t="s">
        <v>190</v>
      </c>
      <c r="D1759" s="40">
        <f>+D731</f>
        <v>0</v>
      </c>
      <c r="E1759" s="40">
        <f>+E731</f>
        <v>0</v>
      </c>
      <c r="F1759" s="40">
        <f>+F731</f>
        <v>0</v>
      </c>
      <c r="G1759" s="40">
        <f>+G731</f>
        <v>0</v>
      </c>
      <c r="H1759" s="40">
        <f>+H731</f>
        <v>0</v>
      </c>
      <c r="I1759" s="16"/>
      <c r="J1759" s="16"/>
    </row>
    <row r="1760" spans="1:10" ht="16" x14ac:dyDescent="0.2">
      <c r="A1760" s="16"/>
      <c r="B1760" s="16"/>
      <c r="C1760" s="23" t="s">
        <v>199</v>
      </c>
      <c r="D1760" s="40">
        <f>+Instrucciones!E707</f>
        <v>0</v>
      </c>
      <c r="E1760" s="40">
        <f>+D1760*(1+$E$1317)</f>
        <v>0</v>
      </c>
      <c r="F1760" s="40">
        <f>+E1760*(1+$F$1317)</f>
        <v>0</v>
      </c>
      <c r="G1760" s="40">
        <f>+F1760*(1+$G$1317)</f>
        <v>0</v>
      </c>
      <c r="H1760" s="40">
        <f>+G1760*(1+$H$1317)</f>
        <v>0</v>
      </c>
      <c r="I1760" s="16"/>
      <c r="J1760" s="16"/>
    </row>
    <row r="1761" spans="1:10" ht="16" x14ac:dyDescent="0.2">
      <c r="A1761" s="16"/>
      <c r="B1761" s="16"/>
      <c r="C1761" s="16"/>
      <c r="D1761" s="28">
        <f>+D1760*D1759</f>
        <v>0</v>
      </c>
      <c r="E1761" s="28">
        <f>+E1760*E1759</f>
        <v>0</v>
      </c>
      <c r="F1761" s="28">
        <f>+F1760*F1759</f>
        <v>0</v>
      </c>
      <c r="G1761" s="28">
        <f>+G1760*G1759</f>
        <v>0</v>
      </c>
      <c r="H1761" s="28">
        <f>+H1760*H1759</f>
        <v>0</v>
      </c>
      <c r="I1761" s="16"/>
      <c r="J1761" s="16"/>
    </row>
    <row r="1762" spans="1:10" ht="16" x14ac:dyDescent="0.2">
      <c r="A1762" s="16"/>
      <c r="B1762" s="16"/>
      <c r="C1762" s="16"/>
      <c r="D1762" s="29"/>
      <c r="E1762" s="29"/>
      <c r="F1762" s="29"/>
      <c r="G1762" s="29"/>
      <c r="H1762" s="29"/>
      <c r="I1762" s="16"/>
      <c r="J1762" s="16"/>
    </row>
    <row r="1763" spans="1:10" ht="16" x14ac:dyDescent="0.2">
      <c r="A1763" s="16"/>
      <c r="B1763" s="41" t="str">
        <f>+B735</f>
        <v xml:space="preserve"> </v>
      </c>
      <c r="C1763" s="23" t="s">
        <v>190</v>
      </c>
      <c r="D1763" s="40">
        <f>+D735</f>
        <v>0</v>
      </c>
      <c r="E1763" s="40">
        <f>+E735</f>
        <v>0</v>
      </c>
      <c r="F1763" s="40">
        <f>+F735</f>
        <v>0</v>
      </c>
      <c r="G1763" s="40">
        <f>+G735</f>
        <v>0</v>
      </c>
      <c r="H1763" s="40">
        <f>+H735</f>
        <v>0</v>
      </c>
      <c r="I1763" s="16"/>
      <c r="J1763" s="16"/>
    </row>
    <row r="1764" spans="1:10" ht="16" x14ac:dyDescent="0.2">
      <c r="A1764" s="16"/>
      <c r="B1764" s="16"/>
      <c r="C1764" s="23" t="s">
        <v>199</v>
      </c>
      <c r="D1764" s="40">
        <f>+Instrucciones!E708</f>
        <v>0</v>
      </c>
      <c r="E1764" s="40">
        <f>+D1764*(1+$E$1317)</f>
        <v>0</v>
      </c>
      <c r="F1764" s="40">
        <f>+E1764*(1+$F$1317)</f>
        <v>0</v>
      </c>
      <c r="G1764" s="40">
        <f>+F1764*(1+$G$1317)</f>
        <v>0</v>
      </c>
      <c r="H1764" s="40">
        <f>+G1764*(1+$H$1317)</f>
        <v>0</v>
      </c>
      <c r="I1764" s="16"/>
      <c r="J1764" s="16"/>
    </row>
    <row r="1765" spans="1:10" ht="16" x14ac:dyDescent="0.2">
      <c r="A1765" s="16"/>
      <c r="B1765" s="16"/>
      <c r="C1765" s="16"/>
      <c r="D1765" s="28">
        <f>+D1764*D1763</f>
        <v>0</v>
      </c>
      <c r="E1765" s="28">
        <f>+E1764*E1763</f>
        <v>0</v>
      </c>
      <c r="F1765" s="28">
        <f>+F1764*F1763</f>
        <v>0</v>
      </c>
      <c r="G1765" s="28">
        <f>+G1764*G1763</f>
        <v>0</v>
      </c>
      <c r="H1765" s="28">
        <f>+H1764*H1763</f>
        <v>0</v>
      </c>
      <c r="I1765" s="16"/>
      <c r="J1765" s="16"/>
    </row>
    <row r="1766" spans="1:10" ht="16" x14ac:dyDescent="0.2">
      <c r="A1766" s="16"/>
      <c r="B1766" s="16"/>
      <c r="C1766" s="16"/>
      <c r="D1766" s="29"/>
      <c r="E1766" s="29"/>
      <c r="F1766" s="29"/>
      <c r="G1766" s="29"/>
      <c r="H1766" s="29"/>
      <c r="I1766" s="16"/>
      <c r="J1766" s="16"/>
    </row>
    <row r="1767" spans="1:10" ht="16" x14ac:dyDescent="0.2">
      <c r="A1767" s="16"/>
      <c r="B1767" s="41" t="str">
        <f>+B739</f>
        <v xml:space="preserve"> </v>
      </c>
      <c r="C1767" s="23" t="s">
        <v>190</v>
      </c>
      <c r="D1767" s="40">
        <f>+D739</f>
        <v>0</v>
      </c>
      <c r="E1767" s="40">
        <f>+E739</f>
        <v>0</v>
      </c>
      <c r="F1767" s="40">
        <f>+F739</f>
        <v>0</v>
      </c>
      <c r="G1767" s="40">
        <f>+G739</f>
        <v>0</v>
      </c>
      <c r="H1767" s="40">
        <f>+H739</f>
        <v>0</v>
      </c>
      <c r="I1767" s="16"/>
      <c r="J1767" s="16"/>
    </row>
    <row r="1768" spans="1:10" ht="16" x14ac:dyDescent="0.2">
      <c r="A1768" s="16"/>
      <c r="B1768" s="16"/>
      <c r="C1768" s="23" t="s">
        <v>199</v>
      </c>
      <c r="D1768" s="40">
        <f>+Instrucciones!E709</f>
        <v>0</v>
      </c>
      <c r="E1768" s="40">
        <f>+D1768*(1+$E$1317)</f>
        <v>0</v>
      </c>
      <c r="F1768" s="40">
        <f>+E1768*(1+$F$1317)</f>
        <v>0</v>
      </c>
      <c r="G1768" s="40">
        <f>+F1768*(1+$G$1317)</f>
        <v>0</v>
      </c>
      <c r="H1768" s="40">
        <f>+G1768*(1+$H$1317)</f>
        <v>0</v>
      </c>
      <c r="I1768" s="16"/>
      <c r="J1768" s="16"/>
    </row>
    <row r="1769" spans="1:10" ht="16" x14ac:dyDescent="0.2">
      <c r="A1769" s="16"/>
      <c r="B1769" s="16"/>
      <c r="C1769" s="16"/>
      <c r="D1769" s="28">
        <f>+D1768*D1767</f>
        <v>0</v>
      </c>
      <c r="E1769" s="28">
        <f>+E1768*E1767</f>
        <v>0</v>
      </c>
      <c r="F1769" s="28">
        <f>+F1768*F1767</f>
        <v>0</v>
      </c>
      <c r="G1769" s="28">
        <f>+G1768*G1767</f>
        <v>0</v>
      </c>
      <c r="H1769" s="28">
        <f>+H1768*H1767</f>
        <v>0</v>
      </c>
      <c r="I1769" s="16"/>
      <c r="J1769" s="16"/>
    </row>
    <row r="1770" spans="1:10" ht="16" x14ac:dyDescent="0.2">
      <c r="A1770" s="16"/>
      <c r="B1770" s="16"/>
      <c r="C1770" s="16"/>
      <c r="D1770" s="29"/>
      <c r="E1770" s="29"/>
      <c r="F1770" s="29"/>
      <c r="G1770" s="29"/>
      <c r="H1770" s="29"/>
      <c r="I1770" s="16"/>
      <c r="J1770" s="16"/>
    </row>
    <row r="1771" spans="1:10" ht="16" x14ac:dyDescent="0.2">
      <c r="A1771" s="16"/>
      <c r="B1771" s="41" t="str">
        <f>+B743</f>
        <v xml:space="preserve"> </v>
      </c>
      <c r="C1771" s="23" t="s">
        <v>190</v>
      </c>
      <c r="D1771" s="40">
        <f>+D743</f>
        <v>0</v>
      </c>
      <c r="E1771" s="40">
        <f>+E743</f>
        <v>0</v>
      </c>
      <c r="F1771" s="40">
        <f>+F743</f>
        <v>0</v>
      </c>
      <c r="G1771" s="40">
        <f>+G743</f>
        <v>0</v>
      </c>
      <c r="H1771" s="40">
        <f>+H743</f>
        <v>0</v>
      </c>
      <c r="I1771" s="16"/>
      <c r="J1771" s="16"/>
    </row>
    <row r="1772" spans="1:10" ht="16" x14ac:dyDescent="0.2">
      <c r="A1772" s="16"/>
      <c r="B1772" s="16"/>
      <c r="C1772" s="23" t="s">
        <v>199</v>
      </c>
      <c r="D1772" s="40">
        <f>+Instrucciones!E710</f>
        <v>0</v>
      </c>
      <c r="E1772" s="40">
        <f>+D1772*(1+$E$1317)</f>
        <v>0</v>
      </c>
      <c r="F1772" s="40">
        <f>+E1772*(1+$F$1317)</f>
        <v>0</v>
      </c>
      <c r="G1772" s="40">
        <f>+F1772*(1+$G$1317)</f>
        <v>0</v>
      </c>
      <c r="H1772" s="40">
        <f>+G1772*(1+$H$1317)</f>
        <v>0</v>
      </c>
      <c r="I1772" s="16"/>
      <c r="J1772" s="16"/>
    </row>
    <row r="1773" spans="1:10" ht="16" x14ac:dyDescent="0.2">
      <c r="A1773" s="16"/>
      <c r="B1773" s="16"/>
      <c r="C1773" s="16"/>
      <c r="D1773" s="28">
        <f>+D1772*D1771</f>
        <v>0</v>
      </c>
      <c r="E1773" s="28">
        <f>+E1772*E1771</f>
        <v>0</v>
      </c>
      <c r="F1773" s="28">
        <f>+F1772*F1771</f>
        <v>0</v>
      </c>
      <c r="G1773" s="28">
        <f>+G1772*G1771</f>
        <v>0</v>
      </c>
      <c r="H1773" s="28">
        <f>+H1772*H1771</f>
        <v>0</v>
      </c>
      <c r="I1773" s="16"/>
      <c r="J1773" s="16"/>
    </row>
    <row r="1774" spans="1:10" ht="16" x14ac:dyDescent="0.2">
      <c r="A1774" s="16"/>
      <c r="B1774" s="16"/>
      <c r="C1774" s="16"/>
      <c r="D1774" s="29"/>
      <c r="E1774" s="29"/>
      <c r="F1774" s="29"/>
      <c r="G1774" s="29"/>
      <c r="H1774" s="29"/>
      <c r="I1774" s="16"/>
      <c r="J1774" s="16"/>
    </row>
    <row r="1775" spans="1:10" ht="16" x14ac:dyDescent="0.2">
      <c r="A1775" s="16"/>
      <c r="B1775" s="41" t="str">
        <f>+B747</f>
        <v xml:space="preserve"> </v>
      </c>
      <c r="C1775" s="23" t="s">
        <v>190</v>
      </c>
      <c r="D1775" s="40">
        <f>+D747</f>
        <v>0</v>
      </c>
      <c r="E1775" s="40">
        <f>+E747</f>
        <v>0</v>
      </c>
      <c r="F1775" s="40">
        <f>+F747</f>
        <v>0</v>
      </c>
      <c r="G1775" s="40">
        <f>+G747</f>
        <v>0</v>
      </c>
      <c r="H1775" s="40">
        <f>+H747</f>
        <v>0</v>
      </c>
      <c r="I1775" s="16"/>
      <c r="J1775" s="16"/>
    </row>
    <row r="1776" spans="1:10" ht="16" x14ac:dyDescent="0.2">
      <c r="A1776" s="16"/>
      <c r="B1776" s="16"/>
      <c r="C1776" s="23" t="s">
        <v>199</v>
      </c>
      <c r="D1776" s="40">
        <f>+Instrucciones!E711</f>
        <v>0</v>
      </c>
      <c r="E1776" s="40">
        <f>+D1776*(1+$E$1317)</f>
        <v>0</v>
      </c>
      <c r="F1776" s="40">
        <f>+E1776*(1+$F$1317)</f>
        <v>0</v>
      </c>
      <c r="G1776" s="40">
        <f>+F1776*(1+$G$1317)</f>
        <v>0</v>
      </c>
      <c r="H1776" s="40">
        <f>+G1776*(1+$H$1317)</f>
        <v>0</v>
      </c>
      <c r="I1776" s="16"/>
      <c r="J1776" s="16"/>
    </row>
    <row r="1777" spans="1:10" ht="16" x14ac:dyDescent="0.2">
      <c r="A1777" s="16"/>
      <c r="B1777" s="16"/>
      <c r="C1777" s="16"/>
      <c r="D1777" s="28">
        <f>+D1776*D1775</f>
        <v>0</v>
      </c>
      <c r="E1777" s="28">
        <f>+E1776*E1775</f>
        <v>0</v>
      </c>
      <c r="F1777" s="28">
        <f>+F1776*F1775</f>
        <v>0</v>
      </c>
      <c r="G1777" s="28">
        <f>+G1776*G1775</f>
        <v>0</v>
      </c>
      <c r="H1777" s="28">
        <f>+H1776*H1775</f>
        <v>0</v>
      </c>
      <c r="I1777" s="16"/>
      <c r="J1777" s="16"/>
    </row>
    <row r="1778" spans="1:10" ht="16" x14ac:dyDescent="0.2">
      <c r="A1778" s="16"/>
      <c r="B1778" s="16"/>
      <c r="C1778" s="16"/>
      <c r="D1778" s="29"/>
      <c r="E1778" s="29"/>
      <c r="F1778" s="29"/>
      <c r="G1778" s="29"/>
      <c r="H1778" s="29"/>
      <c r="I1778" s="16"/>
      <c r="J1778" s="16"/>
    </row>
    <row r="1779" spans="1:10" ht="16" x14ac:dyDescent="0.2">
      <c r="A1779" s="16"/>
      <c r="B1779" s="41" t="str">
        <f>+B751</f>
        <v xml:space="preserve"> </v>
      </c>
      <c r="C1779" s="23" t="s">
        <v>190</v>
      </c>
      <c r="D1779" s="40">
        <f>+D751</f>
        <v>0</v>
      </c>
      <c r="E1779" s="40">
        <f>+E751</f>
        <v>0</v>
      </c>
      <c r="F1779" s="40">
        <f>+F751</f>
        <v>0</v>
      </c>
      <c r="G1779" s="40">
        <f>+G751</f>
        <v>0</v>
      </c>
      <c r="H1779" s="40">
        <f>+H751</f>
        <v>0</v>
      </c>
      <c r="I1779" s="16"/>
      <c r="J1779" s="16"/>
    </row>
    <row r="1780" spans="1:10" ht="16" x14ac:dyDescent="0.2">
      <c r="A1780" s="16"/>
      <c r="B1780" s="16"/>
      <c r="C1780" s="23" t="s">
        <v>199</v>
      </c>
      <c r="D1780" s="40">
        <f>+Instrucciones!E712</f>
        <v>0</v>
      </c>
      <c r="E1780" s="40">
        <f>+D1780*(1+$E$1317)</f>
        <v>0</v>
      </c>
      <c r="F1780" s="40">
        <f>+E1780*(1+$F$1317)</f>
        <v>0</v>
      </c>
      <c r="G1780" s="40">
        <f>+F1780*(1+$G$1317)</f>
        <v>0</v>
      </c>
      <c r="H1780" s="40">
        <f>+G1780*(1+$H$1317)</f>
        <v>0</v>
      </c>
      <c r="I1780" s="16"/>
      <c r="J1780" s="16"/>
    </row>
    <row r="1781" spans="1:10" ht="16" x14ac:dyDescent="0.2">
      <c r="A1781" s="16"/>
      <c r="B1781" s="16"/>
      <c r="C1781" s="16"/>
      <c r="D1781" s="28">
        <f>+D1780*D1779</f>
        <v>0</v>
      </c>
      <c r="E1781" s="28">
        <f>+E1780*E1779</f>
        <v>0</v>
      </c>
      <c r="F1781" s="28">
        <f>+F1780*F1779</f>
        <v>0</v>
      </c>
      <c r="G1781" s="28">
        <f>+G1780*G1779</f>
        <v>0</v>
      </c>
      <c r="H1781" s="28">
        <f>+H1780*H1779</f>
        <v>0</v>
      </c>
      <c r="I1781" s="16"/>
      <c r="J1781" s="16"/>
    </row>
    <row r="1782" spans="1:10" ht="16" x14ac:dyDescent="0.2">
      <c r="A1782" s="16"/>
      <c r="B1782" s="16"/>
      <c r="C1782" s="16"/>
      <c r="D1782" s="29"/>
      <c r="E1782" s="29"/>
      <c r="F1782" s="29"/>
      <c r="G1782" s="29"/>
      <c r="H1782" s="29"/>
      <c r="I1782" s="16"/>
      <c r="J1782" s="16"/>
    </row>
    <row r="1783" spans="1:10" ht="16" x14ac:dyDescent="0.2">
      <c r="A1783" s="16"/>
      <c r="B1783" s="41" t="str">
        <f>+B755</f>
        <v xml:space="preserve"> </v>
      </c>
      <c r="C1783" s="23" t="s">
        <v>190</v>
      </c>
      <c r="D1783" s="40">
        <f>+D755</f>
        <v>0</v>
      </c>
      <c r="E1783" s="40">
        <f>+E755</f>
        <v>0</v>
      </c>
      <c r="F1783" s="40">
        <f>+F755</f>
        <v>0</v>
      </c>
      <c r="G1783" s="40">
        <f>+G755</f>
        <v>0</v>
      </c>
      <c r="H1783" s="40">
        <f>+H755</f>
        <v>0</v>
      </c>
      <c r="I1783" s="16"/>
      <c r="J1783" s="16"/>
    </row>
    <row r="1784" spans="1:10" ht="16" x14ac:dyDescent="0.2">
      <c r="A1784" s="16"/>
      <c r="B1784" s="16"/>
      <c r="C1784" s="23" t="s">
        <v>199</v>
      </c>
      <c r="D1784" s="40">
        <f>+Instrucciones!E713</f>
        <v>0</v>
      </c>
      <c r="E1784" s="40">
        <f>+D1784*(1+$E$1317)</f>
        <v>0</v>
      </c>
      <c r="F1784" s="40">
        <f>+E1784*(1+$F$1317)</f>
        <v>0</v>
      </c>
      <c r="G1784" s="40">
        <f>+F1784*(1+$G$1317)</f>
        <v>0</v>
      </c>
      <c r="H1784" s="40">
        <f>+G1784*(1+$H$1317)</f>
        <v>0</v>
      </c>
      <c r="I1784" s="16"/>
      <c r="J1784" s="16"/>
    </row>
    <row r="1785" spans="1:10" ht="16" x14ac:dyDescent="0.2">
      <c r="A1785" s="16"/>
      <c r="B1785" s="16"/>
      <c r="C1785" s="16"/>
      <c r="D1785" s="28">
        <f>+D1784*D1783</f>
        <v>0</v>
      </c>
      <c r="E1785" s="28">
        <f>+E1784*E1783</f>
        <v>0</v>
      </c>
      <c r="F1785" s="28">
        <f>+F1784*F1783</f>
        <v>0</v>
      </c>
      <c r="G1785" s="28">
        <f>+G1784*G1783</f>
        <v>0</v>
      </c>
      <c r="H1785" s="28">
        <f>+H1784*H1783</f>
        <v>0</v>
      </c>
      <c r="I1785" s="16"/>
      <c r="J1785" s="16"/>
    </row>
    <row r="1786" spans="1:10" ht="16" x14ac:dyDescent="0.2">
      <c r="A1786" s="16"/>
      <c r="B1786" s="16"/>
      <c r="C1786" s="16"/>
      <c r="D1786" s="29"/>
      <c r="E1786" s="29"/>
      <c r="F1786" s="29"/>
      <c r="G1786" s="29"/>
      <c r="H1786" s="29"/>
      <c r="I1786" s="16"/>
      <c r="J1786" s="16"/>
    </row>
    <row r="1787" spans="1:10" ht="16" x14ac:dyDescent="0.2">
      <c r="A1787" s="16"/>
      <c r="B1787" s="41" t="str">
        <f>+B759</f>
        <v xml:space="preserve"> </v>
      </c>
      <c r="C1787" s="23" t="s">
        <v>190</v>
      </c>
      <c r="D1787" s="40">
        <f>+D759</f>
        <v>0</v>
      </c>
      <c r="E1787" s="40">
        <f>+E759</f>
        <v>0</v>
      </c>
      <c r="F1787" s="40">
        <f>+F759</f>
        <v>0</v>
      </c>
      <c r="G1787" s="40">
        <f>+G759</f>
        <v>0</v>
      </c>
      <c r="H1787" s="40">
        <f>+H759</f>
        <v>0</v>
      </c>
      <c r="I1787" s="16"/>
      <c r="J1787" s="16"/>
    </row>
    <row r="1788" spans="1:10" ht="16" x14ac:dyDescent="0.2">
      <c r="A1788" s="16"/>
      <c r="B1788" s="16"/>
      <c r="C1788" s="23" t="s">
        <v>199</v>
      </c>
      <c r="D1788" s="40">
        <f>+Instrucciones!E714</f>
        <v>0</v>
      </c>
      <c r="E1788" s="40">
        <f>+D1788*(1+$E$1317)</f>
        <v>0</v>
      </c>
      <c r="F1788" s="40">
        <f>+E1788*(1+$F$1317)</f>
        <v>0</v>
      </c>
      <c r="G1788" s="40">
        <f>+F1788*(1+$G$1317)</f>
        <v>0</v>
      </c>
      <c r="H1788" s="40">
        <f>+G1788*(1+$H$1317)</f>
        <v>0</v>
      </c>
      <c r="I1788" s="16"/>
      <c r="J1788" s="16"/>
    </row>
    <row r="1789" spans="1:10" ht="16" x14ac:dyDescent="0.2">
      <c r="A1789" s="16"/>
      <c r="B1789" s="16"/>
      <c r="C1789" s="16"/>
      <c r="D1789" s="28">
        <f>+D1788*D1787</f>
        <v>0</v>
      </c>
      <c r="E1789" s="28">
        <f>+E1788*E1787</f>
        <v>0</v>
      </c>
      <c r="F1789" s="28">
        <f>+F1788*F1787</f>
        <v>0</v>
      </c>
      <c r="G1789" s="28">
        <f>+G1788*G1787</f>
        <v>0</v>
      </c>
      <c r="H1789" s="28">
        <f>+H1788*H1787</f>
        <v>0</v>
      </c>
      <c r="I1789" s="16"/>
      <c r="J1789" s="16"/>
    </row>
    <row r="1790" spans="1:10" ht="16" x14ac:dyDescent="0.2">
      <c r="A1790" s="16"/>
      <c r="B1790" s="16"/>
      <c r="C1790" s="16"/>
      <c r="D1790" s="29"/>
      <c r="E1790" s="29"/>
      <c r="F1790" s="29"/>
      <c r="G1790" s="29"/>
      <c r="H1790" s="29"/>
      <c r="I1790" s="16"/>
      <c r="J1790" s="16"/>
    </row>
    <row r="1791" spans="1:10" ht="16" x14ac:dyDescent="0.2">
      <c r="A1791" s="16"/>
      <c r="B1791" s="41" t="str">
        <f>+B763</f>
        <v xml:space="preserve"> </v>
      </c>
      <c r="C1791" s="23" t="s">
        <v>190</v>
      </c>
      <c r="D1791" s="40">
        <f>+D763</f>
        <v>0</v>
      </c>
      <c r="E1791" s="40">
        <f>+E763</f>
        <v>0</v>
      </c>
      <c r="F1791" s="40">
        <f>+F763</f>
        <v>0</v>
      </c>
      <c r="G1791" s="40">
        <f>+G763</f>
        <v>0</v>
      </c>
      <c r="H1791" s="40">
        <f>+H763</f>
        <v>0</v>
      </c>
      <c r="I1791" s="16"/>
      <c r="J1791" s="16"/>
    </row>
    <row r="1792" spans="1:10" ht="16" x14ac:dyDescent="0.2">
      <c r="A1792" s="16"/>
      <c r="B1792" s="16"/>
      <c r="C1792" s="23" t="s">
        <v>199</v>
      </c>
      <c r="D1792" s="40">
        <f>+Instrucciones!E715</f>
        <v>0</v>
      </c>
      <c r="E1792" s="40">
        <f>+D1792*(1+$E$1317)</f>
        <v>0</v>
      </c>
      <c r="F1792" s="40">
        <f>+E1792*(1+$F$1317)</f>
        <v>0</v>
      </c>
      <c r="G1792" s="40">
        <f>+F1792*(1+$G$1317)</f>
        <v>0</v>
      </c>
      <c r="H1792" s="40">
        <f>+G1792*(1+$H$1317)</f>
        <v>0</v>
      </c>
      <c r="I1792" s="16"/>
      <c r="J1792" s="16"/>
    </row>
    <row r="1793" spans="1:10" ht="16" x14ac:dyDescent="0.2">
      <c r="A1793" s="16"/>
      <c r="B1793" s="16"/>
      <c r="C1793" s="16"/>
      <c r="D1793" s="28">
        <f>+D1792*D1791</f>
        <v>0</v>
      </c>
      <c r="E1793" s="28">
        <f>+E1792*E1791</f>
        <v>0</v>
      </c>
      <c r="F1793" s="28">
        <f>+F1792*F1791</f>
        <v>0</v>
      </c>
      <c r="G1793" s="28">
        <f>+G1792*G1791</f>
        <v>0</v>
      </c>
      <c r="H1793" s="28">
        <f>+H1792*H1791</f>
        <v>0</v>
      </c>
      <c r="I1793" s="16"/>
      <c r="J1793" s="16"/>
    </row>
    <row r="1794" spans="1:10" ht="16" x14ac:dyDescent="0.2">
      <c r="A1794" s="16"/>
      <c r="B1794" s="16"/>
      <c r="C1794" s="16"/>
      <c r="D1794" s="29"/>
      <c r="E1794" s="29"/>
      <c r="F1794" s="29"/>
      <c r="G1794" s="29"/>
      <c r="H1794" s="29"/>
      <c r="I1794" s="16"/>
      <c r="J1794" s="16"/>
    </row>
    <row r="1795" spans="1:10" ht="16" x14ac:dyDescent="0.2">
      <c r="A1795" s="16"/>
      <c r="B1795" s="41" t="str">
        <f>+B767</f>
        <v xml:space="preserve"> </v>
      </c>
      <c r="C1795" s="23" t="s">
        <v>190</v>
      </c>
      <c r="D1795" s="40">
        <f>+D767</f>
        <v>0</v>
      </c>
      <c r="E1795" s="40">
        <f>+E767</f>
        <v>0</v>
      </c>
      <c r="F1795" s="40">
        <f>+F767</f>
        <v>0</v>
      </c>
      <c r="G1795" s="40">
        <f>+G767</f>
        <v>0</v>
      </c>
      <c r="H1795" s="40">
        <f>+H767</f>
        <v>0</v>
      </c>
      <c r="I1795" s="16"/>
      <c r="J1795" s="16"/>
    </row>
    <row r="1796" spans="1:10" ht="16" x14ac:dyDescent="0.2">
      <c r="A1796" s="16"/>
      <c r="B1796" s="16"/>
      <c r="C1796" s="23" t="s">
        <v>199</v>
      </c>
      <c r="D1796" s="40">
        <f>+Instrucciones!E716</f>
        <v>0</v>
      </c>
      <c r="E1796" s="40">
        <f>+D1796*(1+$E$1317)</f>
        <v>0</v>
      </c>
      <c r="F1796" s="40">
        <f>+E1796*(1+$F$1317)</f>
        <v>0</v>
      </c>
      <c r="G1796" s="40">
        <f>+F1796*(1+$G$1317)</f>
        <v>0</v>
      </c>
      <c r="H1796" s="40">
        <f>+G1796*(1+$H$1317)</f>
        <v>0</v>
      </c>
      <c r="I1796" s="16"/>
      <c r="J1796" s="16"/>
    </row>
    <row r="1797" spans="1:10" ht="16" x14ac:dyDescent="0.2">
      <c r="A1797" s="16"/>
      <c r="B1797" s="16"/>
      <c r="C1797" s="16"/>
      <c r="D1797" s="28">
        <f>+D1796*D1795</f>
        <v>0</v>
      </c>
      <c r="E1797" s="28">
        <f>+E1796*E1795</f>
        <v>0</v>
      </c>
      <c r="F1797" s="28">
        <f>+F1796*F1795</f>
        <v>0</v>
      </c>
      <c r="G1797" s="28">
        <f>+G1796*G1795</f>
        <v>0</v>
      </c>
      <c r="H1797" s="28">
        <f>+H1796*H1795</f>
        <v>0</v>
      </c>
      <c r="I1797" s="16"/>
      <c r="J1797" s="16"/>
    </row>
    <row r="1798" spans="1:10" ht="16" x14ac:dyDescent="0.2">
      <c r="A1798" s="16"/>
      <c r="B1798" s="16"/>
      <c r="C1798" s="16"/>
      <c r="D1798" s="29"/>
      <c r="E1798" s="29"/>
      <c r="F1798" s="29"/>
      <c r="G1798" s="29"/>
      <c r="H1798" s="29"/>
      <c r="I1798" s="16"/>
      <c r="J1798" s="16"/>
    </row>
    <row r="1799" spans="1:10" ht="16" x14ac:dyDescent="0.2">
      <c r="A1799" s="16"/>
      <c r="B1799" s="41" t="str">
        <f>+B771</f>
        <v xml:space="preserve"> </v>
      </c>
      <c r="C1799" s="23" t="s">
        <v>190</v>
      </c>
      <c r="D1799" s="40">
        <f>+D771</f>
        <v>0</v>
      </c>
      <c r="E1799" s="40">
        <f>+E771</f>
        <v>0</v>
      </c>
      <c r="F1799" s="40">
        <f>+F771</f>
        <v>0</v>
      </c>
      <c r="G1799" s="40">
        <f>+G771</f>
        <v>0</v>
      </c>
      <c r="H1799" s="40">
        <f>+H771</f>
        <v>0</v>
      </c>
      <c r="I1799" s="16"/>
      <c r="J1799" s="16"/>
    </row>
    <row r="1800" spans="1:10" ht="16" x14ac:dyDescent="0.2">
      <c r="A1800" s="16"/>
      <c r="B1800" s="16"/>
      <c r="C1800" s="23" t="s">
        <v>199</v>
      </c>
      <c r="D1800" s="40">
        <f>+Instrucciones!E717</f>
        <v>0</v>
      </c>
      <c r="E1800" s="40">
        <f>+D1800*(1+$E$1317)</f>
        <v>0</v>
      </c>
      <c r="F1800" s="40">
        <f>+E1800*(1+$F$1317)</f>
        <v>0</v>
      </c>
      <c r="G1800" s="40">
        <f>+F1800*(1+$G$1317)</f>
        <v>0</v>
      </c>
      <c r="H1800" s="40">
        <f>+G1800*(1+$H$1317)</f>
        <v>0</v>
      </c>
      <c r="I1800" s="16"/>
      <c r="J1800" s="16"/>
    </row>
    <row r="1801" spans="1:10" ht="16" x14ac:dyDescent="0.2">
      <c r="A1801" s="16"/>
      <c r="B1801" s="16"/>
      <c r="C1801" s="16"/>
      <c r="D1801" s="28">
        <f>+D1800*D1799</f>
        <v>0</v>
      </c>
      <c r="E1801" s="28">
        <f>+E1800*E1799</f>
        <v>0</v>
      </c>
      <c r="F1801" s="28">
        <f>+F1800*F1799</f>
        <v>0</v>
      </c>
      <c r="G1801" s="28">
        <f>+G1800*G1799</f>
        <v>0</v>
      </c>
      <c r="H1801" s="28">
        <f>+H1800*H1799</f>
        <v>0</v>
      </c>
      <c r="I1801" s="16"/>
      <c r="J1801" s="16"/>
    </row>
    <row r="1802" spans="1:10" ht="16" x14ac:dyDescent="0.2">
      <c r="A1802" s="16"/>
      <c r="B1802" s="16"/>
      <c r="C1802" s="16"/>
      <c r="D1802" s="29"/>
      <c r="E1802" s="29"/>
      <c r="F1802" s="29"/>
      <c r="G1802" s="29"/>
      <c r="H1802" s="29"/>
      <c r="I1802" s="16"/>
      <c r="J1802" s="16"/>
    </row>
    <row r="1803" spans="1:10" ht="16" x14ac:dyDescent="0.2">
      <c r="A1803" s="16"/>
      <c r="B1803" s="41" t="str">
        <f>+B775</f>
        <v xml:space="preserve"> </v>
      </c>
      <c r="C1803" s="23" t="s">
        <v>190</v>
      </c>
      <c r="D1803" s="40">
        <f>+D775</f>
        <v>0</v>
      </c>
      <c r="E1803" s="40">
        <f>+E775</f>
        <v>0</v>
      </c>
      <c r="F1803" s="40">
        <f>+F775</f>
        <v>0</v>
      </c>
      <c r="G1803" s="40">
        <f>+G775</f>
        <v>0</v>
      </c>
      <c r="H1803" s="40">
        <f>+H775</f>
        <v>0</v>
      </c>
      <c r="I1803" s="16"/>
      <c r="J1803" s="16"/>
    </row>
    <row r="1804" spans="1:10" ht="16" x14ac:dyDescent="0.2">
      <c r="A1804" s="16"/>
      <c r="B1804" s="16"/>
      <c r="C1804" s="23" t="s">
        <v>199</v>
      </c>
      <c r="D1804" s="40">
        <f>+Instrucciones!E718</f>
        <v>0</v>
      </c>
      <c r="E1804" s="40">
        <f>+D1804*(1+$E$1317)</f>
        <v>0</v>
      </c>
      <c r="F1804" s="40">
        <f>+E1804*(1+$F$1317)</f>
        <v>0</v>
      </c>
      <c r="G1804" s="40">
        <f>+F1804*(1+$G$1317)</f>
        <v>0</v>
      </c>
      <c r="H1804" s="40">
        <f>+G1804*(1+$H$1317)</f>
        <v>0</v>
      </c>
      <c r="I1804" s="16"/>
      <c r="J1804" s="16"/>
    </row>
    <row r="1805" spans="1:10" ht="16" x14ac:dyDescent="0.2">
      <c r="A1805" s="16"/>
      <c r="B1805" s="16"/>
      <c r="C1805" s="16"/>
      <c r="D1805" s="28">
        <f>+D1804*D1803</f>
        <v>0</v>
      </c>
      <c r="E1805" s="28">
        <f>+E1804*E1803</f>
        <v>0</v>
      </c>
      <c r="F1805" s="28">
        <f>+F1804*F1803</f>
        <v>0</v>
      </c>
      <c r="G1805" s="28">
        <f>+G1804*G1803</f>
        <v>0</v>
      </c>
      <c r="H1805" s="28">
        <f>+H1804*H1803</f>
        <v>0</v>
      </c>
      <c r="I1805" s="16"/>
      <c r="J1805" s="16"/>
    </row>
    <row r="1806" spans="1:10" ht="16" x14ac:dyDescent="0.2">
      <c r="A1806" s="16"/>
      <c r="B1806" s="16"/>
      <c r="C1806" s="16"/>
      <c r="D1806" s="29"/>
      <c r="E1806" s="29"/>
      <c r="F1806" s="29"/>
      <c r="G1806" s="29"/>
      <c r="H1806" s="29"/>
      <c r="I1806" s="16"/>
      <c r="J1806" s="16"/>
    </row>
    <row r="1807" spans="1:10" ht="16" x14ac:dyDescent="0.2">
      <c r="A1807" s="16"/>
      <c r="B1807" s="41" t="str">
        <f>+B779</f>
        <v xml:space="preserve"> </v>
      </c>
      <c r="C1807" s="23" t="s">
        <v>190</v>
      </c>
      <c r="D1807" s="40">
        <f>+D779</f>
        <v>0</v>
      </c>
      <c r="E1807" s="40">
        <f>+E779</f>
        <v>0</v>
      </c>
      <c r="F1807" s="40">
        <f>+F779</f>
        <v>0</v>
      </c>
      <c r="G1807" s="40">
        <f>+G779</f>
        <v>0</v>
      </c>
      <c r="H1807" s="40">
        <f>+H779</f>
        <v>0</v>
      </c>
      <c r="I1807" s="16"/>
      <c r="J1807" s="16"/>
    </row>
    <row r="1808" spans="1:10" ht="16" x14ac:dyDescent="0.2">
      <c r="A1808" s="16"/>
      <c r="B1808" s="16"/>
      <c r="C1808" s="23" t="s">
        <v>199</v>
      </c>
      <c r="D1808" s="40">
        <f>+Instrucciones!E719</f>
        <v>0</v>
      </c>
      <c r="E1808" s="40">
        <f>+D1808*(1+$E$1317)</f>
        <v>0</v>
      </c>
      <c r="F1808" s="40">
        <f>+E1808*(1+$F$1317)</f>
        <v>0</v>
      </c>
      <c r="G1808" s="40">
        <f>+F1808*(1+$G$1317)</f>
        <v>0</v>
      </c>
      <c r="H1808" s="40">
        <f>+G1808*(1+$H$1317)</f>
        <v>0</v>
      </c>
      <c r="I1808" s="16"/>
      <c r="J1808" s="16"/>
    </row>
    <row r="1809" spans="1:10" ht="16" x14ac:dyDescent="0.2">
      <c r="A1809" s="16"/>
      <c r="B1809" s="16"/>
      <c r="C1809" s="16"/>
      <c r="D1809" s="28">
        <f>+D1808*D1807</f>
        <v>0</v>
      </c>
      <c r="E1809" s="28">
        <f>+E1808*E1807</f>
        <v>0</v>
      </c>
      <c r="F1809" s="28">
        <f>+F1808*F1807</f>
        <v>0</v>
      </c>
      <c r="G1809" s="28">
        <f>+G1808*G1807</f>
        <v>0</v>
      </c>
      <c r="H1809" s="28">
        <f>+H1808*H1807</f>
        <v>0</v>
      </c>
      <c r="I1809" s="16"/>
      <c r="J1809" s="16"/>
    </row>
    <row r="1810" spans="1:10" ht="16" x14ac:dyDescent="0.2">
      <c r="A1810" s="16"/>
      <c r="B1810" s="16"/>
      <c r="C1810" s="16"/>
      <c r="D1810" s="29"/>
      <c r="E1810" s="29"/>
      <c r="F1810" s="29"/>
      <c r="G1810" s="29"/>
      <c r="H1810" s="29"/>
      <c r="I1810" s="16"/>
      <c r="J1810" s="16"/>
    </row>
    <row r="1811" spans="1:10" ht="16" x14ac:dyDescent="0.2">
      <c r="A1811" s="16"/>
      <c r="B1811" s="41" t="str">
        <f>+B783</f>
        <v xml:space="preserve"> </v>
      </c>
      <c r="C1811" s="23" t="s">
        <v>190</v>
      </c>
      <c r="D1811" s="40">
        <f>+D783</f>
        <v>0</v>
      </c>
      <c r="E1811" s="40">
        <f>+E783</f>
        <v>0</v>
      </c>
      <c r="F1811" s="40">
        <f>+F783</f>
        <v>0</v>
      </c>
      <c r="G1811" s="40">
        <f>+G783</f>
        <v>0</v>
      </c>
      <c r="H1811" s="40">
        <f>+H783</f>
        <v>0</v>
      </c>
      <c r="I1811" s="16"/>
      <c r="J1811" s="16"/>
    </row>
    <row r="1812" spans="1:10" ht="16" x14ac:dyDescent="0.2">
      <c r="A1812" s="16"/>
      <c r="B1812" s="16"/>
      <c r="C1812" s="23" t="s">
        <v>199</v>
      </c>
      <c r="D1812" s="40">
        <f>+Instrucciones!E720</f>
        <v>0</v>
      </c>
      <c r="E1812" s="40">
        <f>+D1812*(1+$E$1317)</f>
        <v>0</v>
      </c>
      <c r="F1812" s="40">
        <f>+E1812*(1+$F$1317)</f>
        <v>0</v>
      </c>
      <c r="G1812" s="40">
        <f>+F1812*(1+$G$1317)</f>
        <v>0</v>
      </c>
      <c r="H1812" s="40">
        <f>+G1812*(1+$H$1317)</f>
        <v>0</v>
      </c>
      <c r="I1812" s="16"/>
      <c r="J1812" s="16"/>
    </row>
    <row r="1813" spans="1:10" ht="16" x14ac:dyDescent="0.2">
      <c r="A1813" s="16"/>
      <c r="B1813" s="16"/>
      <c r="C1813" s="16"/>
      <c r="D1813" s="28">
        <f>+D1812*D1811</f>
        <v>0</v>
      </c>
      <c r="E1813" s="28">
        <f>+E1812*E1811</f>
        <v>0</v>
      </c>
      <c r="F1813" s="28">
        <f>+F1812*F1811</f>
        <v>0</v>
      </c>
      <c r="G1813" s="28">
        <f>+G1812*G1811</f>
        <v>0</v>
      </c>
      <c r="H1813" s="28">
        <f>+H1812*H1811</f>
        <v>0</v>
      </c>
      <c r="I1813" s="16"/>
      <c r="J1813" s="16"/>
    </row>
    <row r="1814" spans="1:10" ht="16" x14ac:dyDescent="0.2">
      <c r="A1814" s="16"/>
      <c r="B1814" s="16"/>
      <c r="C1814" s="16"/>
      <c r="D1814" s="29"/>
      <c r="E1814" s="29"/>
      <c r="F1814" s="29"/>
      <c r="G1814" s="29"/>
      <c r="H1814" s="29"/>
      <c r="I1814" s="16"/>
      <c r="J1814" s="16"/>
    </row>
    <row r="1815" spans="1:10" ht="16" x14ac:dyDescent="0.2">
      <c r="A1815" s="16"/>
      <c r="B1815" s="41" t="str">
        <f>+B787</f>
        <v xml:space="preserve"> </v>
      </c>
      <c r="C1815" s="23" t="s">
        <v>190</v>
      </c>
      <c r="D1815" s="40">
        <f>+D787</f>
        <v>0</v>
      </c>
      <c r="E1815" s="40">
        <f>+E787</f>
        <v>0</v>
      </c>
      <c r="F1815" s="40">
        <f>+F787</f>
        <v>0</v>
      </c>
      <c r="G1815" s="40">
        <f>+G787</f>
        <v>0</v>
      </c>
      <c r="H1815" s="40">
        <f>+H787</f>
        <v>0</v>
      </c>
      <c r="I1815" s="16"/>
      <c r="J1815" s="16"/>
    </row>
    <row r="1816" spans="1:10" ht="16" x14ac:dyDescent="0.2">
      <c r="A1816" s="16"/>
      <c r="B1816" s="16"/>
      <c r="C1816" s="23" t="s">
        <v>199</v>
      </c>
      <c r="D1816" s="40">
        <f>+Instrucciones!E721</f>
        <v>0</v>
      </c>
      <c r="E1816" s="40">
        <f>+D1816*(1+$E$1317)</f>
        <v>0</v>
      </c>
      <c r="F1816" s="40">
        <f>+E1816*(1+$F$1317)</f>
        <v>0</v>
      </c>
      <c r="G1816" s="40">
        <f>+F1816*(1+$G$1317)</f>
        <v>0</v>
      </c>
      <c r="H1816" s="40">
        <f>+G1816*(1+$H$1317)</f>
        <v>0</v>
      </c>
      <c r="I1816" s="16"/>
      <c r="J1816" s="16"/>
    </row>
    <row r="1817" spans="1:10" ht="16" x14ac:dyDescent="0.2">
      <c r="A1817" s="16"/>
      <c r="B1817" s="16"/>
      <c r="C1817" s="16"/>
      <c r="D1817" s="28">
        <f>+D1816*D1815</f>
        <v>0</v>
      </c>
      <c r="E1817" s="28">
        <f>+E1816*E1815</f>
        <v>0</v>
      </c>
      <c r="F1817" s="28">
        <f>+F1816*F1815</f>
        <v>0</v>
      </c>
      <c r="G1817" s="28">
        <f>+G1816*G1815</f>
        <v>0</v>
      </c>
      <c r="H1817" s="28">
        <f>+H1816*H1815</f>
        <v>0</v>
      </c>
      <c r="I1817" s="16"/>
      <c r="J1817" s="16"/>
    </row>
    <row r="1818" spans="1:10" ht="16" x14ac:dyDescent="0.2">
      <c r="A1818" s="16"/>
      <c r="B1818" s="16"/>
      <c r="C1818" s="16"/>
      <c r="D1818" s="29"/>
      <c r="E1818" s="29"/>
      <c r="F1818" s="29"/>
      <c r="G1818" s="29"/>
      <c r="H1818" s="29"/>
      <c r="I1818" s="16"/>
      <c r="J1818" s="16"/>
    </row>
    <row r="1819" spans="1:10" ht="16" x14ac:dyDescent="0.2">
      <c r="A1819" s="16"/>
      <c r="B1819" s="41" t="str">
        <f>+B791</f>
        <v xml:space="preserve"> </v>
      </c>
      <c r="C1819" s="23" t="s">
        <v>190</v>
      </c>
      <c r="D1819" s="40">
        <f>+D791</f>
        <v>0</v>
      </c>
      <c r="E1819" s="40">
        <f>+E791</f>
        <v>0</v>
      </c>
      <c r="F1819" s="40">
        <f>+F791</f>
        <v>0</v>
      </c>
      <c r="G1819" s="40">
        <f>+G791</f>
        <v>0</v>
      </c>
      <c r="H1819" s="40">
        <f>+H791</f>
        <v>0</v>
      </c>
      <c r="I1819" s="16"/>
      <c r="J1819" s="16"/>
    </row>
    <row r="1820" spans="1:10" ht="16" x14ac:dyDescent="0.2">
      <c r="A1820" s="16"/>
      <c r="B1820" s="16"/>
      <c r="C1820" s="23" t="s">
        <v>199</v>
      </c>
      <c r="D1820" s="40">
        <f>+Instrucciones!E722</f>
        <v>0</v>
      </c>
      <c r="E1820" s="40">
        <f>+D1820*(1+$E$1317)</f>
        <v>0</v>
      </c>
      <c r="F1820" s="40">
        <f>+E1820*(1+$F$1317)</f>
        <v>0</v>
      </c>
      <c r="G1820" s="40">
        <f>+F1820*(1+$G$1317)</f>
        <v>0</v>
      </c>
      <c r="H1820" s="40">
        <f>+G1820*(1+$H$1317)</f>
        <v>0</v>
      </c>
      <c r="I1820" s="16"/>
      <c r="J1820" s="16"/>
    </row>
    <row r="1821" spans="1:10" ht="16" x14ac:dyDescent="0.2">
      <c r="A1821" s="16"/>
      <c r="B1821" s="16"/>
      <c r="C1821" s="16"/>
      <c r="D1821" s="28">
        <f>+D1820*D1819</f>
        <v>0</v>
      </c>
      <c r="E1821" s="28">
        <f>+E1820*E1819</f>
        <v>0</v>
      </c>
      <c r="F1821" s="28">
        <f>+F1820*F1819</f>
        <v>0</v>
      </c>
      <c r="G1821" s="28">
        <f>+G1820*G1819</f>
        <v>0</v>
      </c>
      <c r="H1821" s="28">
        <f>+H1820*H1819</f>
        <v>0</v>
      </c>
      <c r="I1821" s="16"/>
      <c r="J1821" s="16"/>
    </row>
    <row r="1822" spans="1:10" ht="16" x14ac:dyDescent="0.2">
      <c r="A1822" s="16"/>
      <c r="B1822" s="16"/>
      <c r="C1822" s="16"/>
      <c r="D1822" s="29"/>
      <c r="E1822" s="29"/>
      <c r="F1822" s="29"/>
      <c r="G1822" s="29"/>
      <c r="H1822" s="29"/>
      <c r="I1822" s="16"/>
      <c r="J1822" s="16"/>
    </row>
    <row r="1823" spans="1:10" ht="16" x14ac:dyDescent="0.2">
      <c r="A1823" s="16"/>
      <c r="B1823" s="41" t="str">
        <f>+B795</f>
        <v xml:space="preserve"> </v>
      </c>
      <c r="C1823" s="23" t="s">
        <v>190</v>
      </c>
      <c r="D1823" s="40">
        <f>+D795</f>
        <v>0</v>
      </c>
      <c r="E1823" s="40">
        <f>+E795</f>
        <v>0</v>
      </c>
      <c r="F1823" s="40">
        <f>+F795</f>
        <v>0</v>
      </c>
      <c r="G1823" s="40">
        <f>+G795</f>
        <v>0</v>
      </c>
      <c r="H1823" s="40">
        <f>+H795</f>
        <v>0</v>
      </c>
      <c r="I1823" s="16"/>
      <c r="J1823" s="16"/>
    </row>
    <row r="1824" spans="1:10" ht="16" x14ac:dyDescent="0.2">
      <c r="A1824" s="16"/>
      <c r="B1824" s="16"/>
      <c r="C1824" s="23" t="s">
        <v>199</v>
      </c>
      <c r="D1824" s="40">
        <f>+Instrucciones!E723</f>
        <v>0</v>
      </c>
      <c r="E1824" s="40">
        <f>+D1824*(1+$E$1317)</f>
        <v>0</v>
      </c>
      <c r="F1824" s="40">
        <f>+E1824*(1+$F$1317)</f>
        <v>0</v>
      </c>
      <c r="G1824" s="40">
        <f>+F1824*(1+$G$1317)</f>
        <v>0</v>
      </c>
      <c r="H1824" s="40">
        <f>+G1824*(1+$H$1317)</f>
        <v>0</v>
      </c>
      <c r="I1824" s="16"/>
      <c r="J1824" s="16"/>
    </row>
    <row r="1825" spans="1:10" ht="16" x14ac:dyDescent="0.2">
      <c r="A1825" s="16"/>
      <c r="B1825" s="16"/>
      <c r="C1825" s="16"/>
      <c r="D1825" s="28">
        <f>+D1824*D1823</f>
        <v>0</v>
      </c>
      <c r="E1825" s="28">
        <f>+E1824*E1823</f>
        <v>0</v>
      </c>
      <c r="F1825" s="28">
        <f>+F1824*F1823</f>
        <v>0</v>
      </c>
      <c r="G1825" s="28">
        <f>+G1824*G1823</f>
        <v>0</v>
      </c>
      <c r="H1825" s="28">
        <f>+H1824*H1823</f>
        <v>0</v>
      </c>
      <c r="I1825" s="16"/>
      <c r="J1825" s="16"/>
    </row>
    <row r="1826" spans="1:10" ht="16" x14ac:dyDescent="0.2">
      <c r="A1826" s="16"/>
      <c r="B1826" s="16"/>
      <c r="C1826" s="16"/>
      <c r="D1826" s="29"/>
      <c r="E1826" s="29"/>
      <c r="F1826" s="29"/>
      <c r="G1826" s="29"/>
      <c r="H1826" s="29"/>
      <c r="I1826" s="16"/>
      <c r="J1826" s="16"/>
    </row>
    <row r="1827" spans="1:10" ht="16" x14ac:dyDescent="0.2">
      <c r="A1827" s="16"/>
      <c r="B1827" s="41" t="str">
        <f>+B799</f>
        <v xml:space="preserve"> </v>
      </c>
      <c r="C1827" s="23" t="s">
        <v>190</v>
      </c>
      <c r="D1827" s="40">
        <f>+D799</f>
        <v>0</v>
      </c>
      <c r="E1827" s="40">
        <f>+E799</f>
        <v>0</v>
      </c>
      <c r="F1827" s="40">
        <f>+F799</f>
        <v>0</v>
      </c>
      <c r="G1827" s="40">
        <f>+G799</f>
        <v>0</v>
      </c>
      <c r="H1827" s="40">
        <f>+H799</f>
        <v>0</v>
      </c>
      <c r="I1827" s="16"/>
      <c r="J1827" s="16"/>
    </row>
    <row r="1828" spans="1:10" ht="16" x14ac:dyDescent="0.2">
      <c r="A1828" s="16"/>
      <c r="B1828" s="16"/>
      <c r="C1828" s="23" t="s">
        <v>199</v>
      </c>
      <c r="D1828" s="40">
        <f>+Instrucciones!E724</f>
        <v>0</v>
      </c>
      <c r="E1828" s="40">
        <f>+D1828*(1+$E$1317)</f>
        <v>0</v>
      </c>
      <c r="F1828" s="40">
        <f>+E1828*(1+$F$1317)</f>
        <v>0</v>
      </c>
      <c r="G1828" s="40">
        <f>+F1828*(1+$G$1317)</f>
        <v>0</v>
      </c>
      <c r="H1828" s="40">
        <f>+G1828*(1+$H$1317)</f>
        <v>0</v>
      </c>
      <c r="I1828" s="16"/>
      <c r="J1828" s="16"/>
    </row>
    <row r="1829" spans="1:10" ht="16" x14ac:dyDescent="0.2">
      <c r="A1829" s="16"/>
      <c r="B1829" s="16"/>
      <c r="C1829" s="16"/>
      <c r="D1829" s="28">
        <f>+D1828*D1827</f>
        <v>0</v>
      </c>
      <c r="E1829" s="28">
        <f>+E1828*E1827</f>
        <v>0</v>
      </c>
      <c r="F1829" s="28">
        <f>+F1828*F1827</f>
        <v>0</v>
      </c>
      <c r="G1829" s="28">
        <f>+G1828*G1827</f>
        <v>0</v>
      </c>
      <c r="H1829" s="28">
        <f>+H1828*H1827</f>
        <v>0</v>
      </c>
      <c r="I1829" s="16"/>
      <c r="J1829" s="16"/>
    </row>
    <row r="1830" spans="1:10" ht="16" x14ac:dyDescent="0.2">
      <c r="A1830" s="16"/>
      <c r="B1830" s="16"/>
      <c r="C1830" s="16"/>
      <c r="D1830" s="29"/>
      <c r="E1830" s="29"/>
      <c r="F1830" s="29"/>
      <c r="G1830" s="29"/>
      <c r="H1830" s="29"/>
      <c r="I1830" s="16"/>
      <c r="J1830" s="16"/>
    </row>
    <row r="1831" spans="1:10" ht="16" x14ac:dyDescent="0.2">
      <c r="A1831" s="16"/>
      <c r="B1831" s="41" t="str">
        <f>+B803</f>
        <v xml:space="preserve"> </v>
      </c>
      <c r="C1831" s="23" t="s">
        <v>190</v>
      </c>
      <c r="D1831" s="40">
        <f>+D803</f>
        <v>0</v>
      </c>
      <c r="E1831" s="40">
        <f>+E803</f>
        <v>0</v>
      </c>
      <c r="F1831" s="40">
        <f>+F803</f>
        <v>0</v>
      </c>
      <c r="G1831" s="40">
        <f>+G803</f>
        <v>0</v>
      </c>
      <c r="H1831" s="40">
        <f>+H803</f>
        <v>0</v>
      </c>
      <c r="I1831" s="16"/>
      <c r="J1831" s="16"/>
    </row>
    <row r="1832" spans="1:10" ht="16" x14ac:dyDescent="0.2">
      <c r="A1832" s="16"/>
      <c r="B1832" s="16"/>
      <c r="C1832" s="23" t="s">
        <v>199</v>
      </c>
      <c r="D1832" s="40">
        <f>+Instrucciones!E725</f>
        <v>0</v>
      </c>
      <c r="E1832" s="40">
        <f>+D1832*(1+$E$1317)</f>
        <v>0</v>
      </c>
      <c r="F1832" s="40">
        <f>+E1832*(1+$F$1317)</f>
        <v>0</v>
      </c>
      <c r="G1832" s="40">
        <f>+F1832*(1+$G$1317)</f>
        <v>0</v>
      </c>
      <c r="H1832" s="40">
        <f>+G1832*(1+$H$1317)</f>
        <v>0</v>
      </c>
      <c r="I1832" s="16"/>
      <c r="J1832" s="16"/>
    </row>
    <row r="1833" spans="1:10" ht="16" x14ac:dyDescent="0.2">
      <c r="A1833" s="16"/>
      <c r="B1833" s="16"/>
      <c r="C1833" s="16"/>
      <c r="D1833" s="28">
        <f>+D1832*D1831</f>
        <v>0</v>
      </c>
      <c r="E1833" s="28">
        <f>+E1832*E1831</f>
        <v>0</v>
      </c>
      <c r="F1833" s="28">
        <f>+F1832*F1831</f>
        <v>0</v>
      </c>
      <c r="G1833" s="28">
        <f>+G1832*G1831</f>
        <v>0</v>
      </c>
      <c r="H1833" s="28">
        <f>+H1832*H1831</f>
        <v>0</v>
      </c>
      <c r="I1833" s="16"/>
      <c r="J1833" s="16"/>
    </row>
    <row r="1834" spans="1:10" ht="16" x14ac:dyDescent="0.2">
      <c r="A1834" s="16"/>
      <c r="B1834" s="16"/>
      <c r="C1834" s="16"/>
      <c r="D1834" s="29"/>
      <c r="E1834" s="29"/>
      <c r="F1834" s="29"/>
      <c r="G1834" s="29"/>
      <c r="H1834" s="29"/>
      <c r="I1834" s="16"/>
      <c r="J1834" s="16"/>
    </row>
    <row r="1835" spans="1:10" ht="16" x14ac:dyDescent="0.2">
      <c r="A1835" s="16"/>
      <c r="B1835" s="41" t="str">
        <f>+B807</f>
        <v xml:space="preserve"> </v>
      </c>
      <c r="C1835" s="23" t="s">
        <v>190</v>
      </c>
      <c r="D1835" s="40">
        <f>+D807</f>
        <v>0</v>
      </c>
      <c r="E1835" s="40">
        <f>+E807</f>
        <v>0</v>
      </c>
      <c r="F1835" s="40">
        <f>+F807</f>
        <v>0</v>
      </c>
      <c r="G1835" s="40">
        <f>+G807</f>
        <v>0</v>
      </c>
      <c r="H1835" s="40">
        <f>+H807</f>
        <v>0</v>
      </c>
      <c r="I1835" s="16"/>
      <c r="J1835" s="16"/>
    </row>
    <row r="1836" spans="1:10" ht="16" x14ac:dyDescent="0.2">
      <c r="A1836" s="16"/>
      <c r="B1836" s="16"/>
      <c r="C1836" s="23" t="s">
        <v>199</v>
      </c>
      <c r="D1836" s="40">
        <f>+Instrucciones!E726</f>
        <v>0</v>
      </c>
      <c r="E1836" s="40">
        <f>+D1836*(1+$E$1317)</f>
        <v>0</v>
      </c>
      <c r="F1836" s="40">
        <f>+E1836*(1+$F$1317)</f>
        <v>0</v>
      </c>
      <c r="G1836" s="40">
        <f>+F1836*(1+$G$1317)</f>
        <v>0</v>
      </c>
      <c r="H1836" s="40">
        <f>+G1836*(1+$H$1317)</f>
        <v>0</v>
      </c>
      <c r="I1836" s="16"/>
      <c r="J1836" s="16"/>
    </row>
    <row r="1837" spans="1:10" ht="16" x14ac:dyDescent="0.2">
      <c r="A1837" s="16"/>
      <c r="B1837" s="16"/>
      <c r="C1837" s="16"/>
      <c r="D1837" s="28">
        <f>+D1836*D1835</f>
        <v>0</v>
      </c>
      <c r="E1837" s="28">
        <f>+E1836*E1835</f>
        <v>0</v>
      </c>
      <c r="F1837" s="28">
        <f>+F1836*F1835</f>
        <v>0</v>
      </c>
      <c r="G1837" s="28">
        <f>+G1836*G1835</f>
        <v>0</v>
      </c>
      <c r="H1837" s="28">
        <f>+H1836*H1835</f>
        <v>0</v>
      </c>
      <c r="I1837" s="16"/>
      <c r="J1837" s="16"/>
    </row>
    <row r="1838" spans="1:10" ht="16" x14ac:dyDescent="0.2">
      <c r="A1838" s="16"/>
      <c r="B1838" s="16"/>
      <c r="C1838" s="16"/>
      <c r="D1838" s="29"/>
      <c r="E1838" s="29"/>
      <c r="F1838" s="29"/>
      <c r="G1838" s="29"/>
      <c r="H1838" s="29"/>
      <c r="I1838" s="16"/>
      <c r="J1838" s="16"/>
    </row>
    <row r="1839" spans="1:10" ht="16" x14ac:dyDescent="0.2">
      <c r="A1839" s="16"/>
      <c r="B1839" s="41" t="str">
        <f>+B811</f>
        <v xml:space="preserve"> </v>
      </c>
      <c r="C1839" s="23" t="s">
        <v>190</v>
      </c>
      <c r="D1839" s="40">
        <f>+D811</f>
        <v>0</v>
      </c>
      <c r="E1839" s="40">
        <f>+E811</f>
        <v>0</v>
      </c>
      <c r="F1839" s="40">
        <f>+F811</f>
        <v>0</v>
      </c>
      <c r="G1839" s="40">
        <f>+G811</f>
        <v>0</v>
      </c>
      <c r="H1839" s="40">
        <f>+H811</f>
        <v>0</v>
      </c>
      <c r="I1839" s="16"/>
      <c r="J1839" s="16"/>
    </row>
    <row r="1840" spans="1:10" ht="16" x14ac:dyDescent="0.2">
      <c r="A1840" s="16"/>
      <c r="B1840" s="16"/>
      <c r="C1840" s="23" t="s">
        <v>199</v>
      </c>
      <c r="D1840" s="40">
        <f>+Instrucciones!E727</f>
        <v>0</v>
      </c>
      <c r="E1840" s="40">
        <f>+D1840*(1+$E$1317)</f>
        <v>0</v>
      </c>
      <c r="F1840" s="40">
        <f>+E1840*(1+$F$1317)</f>
        <v>0</v>
      </c>
      <c r="G1840" s="40">
        <f>+F1840*(1+$G$1317)</f>
        <v>0</v>
      </c>
      <c r="H1840" s="40">
        <f>+G1840*(1+$H$1317)</f>
        <v>0</v>
      </c>
      <c r="I1840" s="16"/>
      <c r="J1840" s="16"/>
    </row>
    <row r="1841" spans="1:10" ht="16" x14ac:dyDescent="0.2">
      <c r="A1841" s="16"/>
      <c r="B1841" s="16"/>
      <c r="C1841" s="16"/>
      <c r="D1841" s="28">
        <f>+D1840*D1839</f>
        <v>0</v>
      </c>
      <c r="E1841" s="28">
        <f>+E1840*E1839</f>
        <v>0</v>
      </c>
      <c r="F1841" s="28">
        <f>+F1840*F1839</f>
        <v>0</v>
      </c>
      <c r="G1841" s="28">
        <f>+G1840*G1839</f>
        <v>0</v>
      </c>
      <c r="H1841" s="28">
        <f>+H1840*H1839</f>
        <v>0</v>
      </c>
      <c r="I1841" s="16"/>
      <c r="J1841" s="16"/>
    </row>
    <row r="1842" spans="1:10" ht="16" x14ac:dyDescent="0.2">
      <c r="A1842" s="16"/>
      <c r="B1842" s="16"/>
      <c r="C1842" s="16"/>
      <c r="D1842" s="29"/>
      <c r="E1842" s="29"/>
      <c r="F1842" s="29"/>
      <c r="G1842" s="29"/>
      <c r="H1842" s="29"/>
      <c r="I1842" s="16"/>
      <c r="J1842" s="16"/>
    </row>
    <row r="1843" spans="1:10" ht="16" x14ac:dyDescent="0.2">
      <c r="A1843" s="16"/>
      <c r="B1843" s="41" t="str">
        <f>+B815</f>
        <v xml:space="preserve"> </v>
      </c>
      <c r="C1843" s="23" t="s">
        <v>190</v>
      </c>
      <c r="D1843" s="40">
        <f>+D815</f>
        <v>0</v>
      </c>
      <c r="E1843" s="40">
        <f>+E815</f>
        <v>0</v>
      </c>
      <c r="F1843" s="40">
        <f>+F815</f>
        <v>0</v>
      </c>
      <c r="G1843" s="40">
        <f>+G815</f>
        <v>0</v>
      </c>
      <c r="H1843" s="40">
        <f>+H815</f>
        <v>0</v>
      </c>
      <c r="I1843" s="16"/>
      <c r="J1843" s="16"/>
    </row>
    <row r="1844" spans="1:10" ht="16" x14ac:dyDescent="0.2">
      <c r="A1844" s="16"/>
      <c r="B1844" s="16"/>
      <c r="C1844" s="23" t="s">
        <v>199</v>
      </c>
      <c r="D1844" s="40">
        <f>+Instrucciones!E728</f>
        <v>0</v>
      </c>
      <c r="E1844" s="40">
        <f>+D1844*(1+$E$1317)</f>
        <v>0</v>
      </c>
      <c r="F1844" s="40">
        <f>+E1844*(1+$F$1317)</f>
        <v>0</v>
      </c>
      <c r="G1844" s="40">
        <f>+F1844*(1+$G$1317)</f>
        <v>0</v>
      </c>
      <c r="H1844" s="40">
        <f>+G1844*(1+$H$1317)</f>
        <v>0</v>
      </c>
      <c r="I1844" s="16"/>
      <c r="J1844" s="16"/>
    </row>
    <row r="1845" spans="1:10" ht="16" x14ac:dyDescent="0.2">
      <c r="A1845" s="16"/>
      <c r="B1845" s="16"/>
      <c r="C1845" s="16"/>
      <c r="D1845" s="28">
        <f>+D1844*D1843</f>
        <v>0</v>
      </c>
      <c r="E1845" s="28">
        <f>+E1844*E1843</f>
        <v>0</v>
      </c>
      <c r="F1845" s="28">
        <f>+F1844*F1843</f>
        <v>0</v>
      </c>
      <c r="G1845" s="28">
        <f>+G1844*G1843</f>
        <v>0</v>
      </c>
      <c r="H1845" s="28">
        <f>+H1844*H1843</f>
        <v>0</v>
      </c>
      <c r="I1845" s="16"/>
      <c r="J1845" s="16"/>
    </row>
    <row r="1846" spans="1:10" ht="16" x14ac:dyDescent="0.2">
      <c r="A1846" s="16"/>
      <c r="B1846" s="16"/>
      <c r="C1846" s="16"/>
      <c r="D1846" s="29"/>
      <c r="E1846" s="29"/>
      <c r="F1846" s="29"/>
      <c r="G1846" s="29"/>
      <c r="H1846" s="29"/>
      <c r="I1846" s="16"/>
      <c r="J1846" s="16"/>
    </row>
    <row r="1847" spans="1:10" ht="16" x14ac:dyDescent="0.2">
      <c r="A1847" s="16"/>
      <c r="B1847" s="41" t="str">
        <f>+B819</f>
        <v xml:space="preserve"> </v>
      </c>
      <c r="C1847" s="23" t="s">
        <v>190</v>
      </c>
      <c r="D1847" s="40">
        <f>+D819</f>
        <v>0</v>
      </c>
      <c r="E1847" s="40">
        <f>+E819</f>
        <v>0</v>
      </c>
      <c r="F1847" s="40">
        <f>+F819</f>
        <v>0</v>
      </c>
      <c r="G1847" s="40">
        <f>+G819</f>
        <v>0</v>
      </c>
      <c r="H1847" s="40">
        <f>+H819</f>
        <v>0</v>
      </c>
      <c r="I1847" s="16"/>
      <c r="J1847" s="16"/>
    </row>
    <row r="1848" spans="1:10" ht="16" x14ac:dyDescent="0.2">
      <c r="A1848" s="16"/>
      <c r="B1848" s="16"/>
      <c r="C1848" s="23" t="s">
        <v>199</v>
      </c>
      <c r="D1848" s="40">
        <f>+Instrucciones!E729</f>
        <v>0</v>
      </c>
      <c r="E1848" s="40">
        <f>+D1848*(1+$E$1317)</f>
        <v>0</v>
      </c>
      <c r="F1848" s="40">
        <f>+E1848*(1+$F$1317)</f>
        <v>0</v>
      </c>
      <c r="G1848" s="40">
        <f>+F1848*(1+$G$1317)</f>
        <v>0</v>
      </c>
      <c r="H1848" s="40">
        <f>+G1848*(1+$H$1317)</f>
        <v>0</v>
      </c>
      <c r="I1848" s="16"/>
      <c r="J1848" s="16"/>
    </row>
    <row r="1849" spans="1:10" ht="16" x14ac:dyDescent="0.2">
      <c r="A1849" s="16"/>
      <c r="B1849" s="16"/>
      <c r="C1849" s="16"/>
      <c r="D1849" s="28">
        <f>+D1848*D1847</f>
        <v>0</v>
      </c>
      <c r="E1849" s="28">
        <f>+E1848*E1847</f>
        <v>0</v>
      </c>
      <c r="F1849" s="28">
        <f>+F1848*F1847</f>
        <v>0</v>
      </c>
      <c r="G1849" s="28">
        <f>+G1848*G1847</f>
        <v>0</v>
      </c>
      <c r="H1849" s="28">
        <f>+H1848*H1847</f>
        <v>0</v>
      </c>
      <c r="I1849" s="16"/>
      <c r="J1849" s="16"/>
    </row>
    <row r="1850" spans="1:10" ht="16" x14ac:dyDescent="0.2">
      <c r="A1850" s="16"/>
      <c r="B1850" s="16"/>
      <c r="C1850" s="16"/>
      <c r="D1850" s="29"/>
      <c r="E1850" s="29"/>
      <c r="F1850" s="29"/>
      <c r="G1850" s="29"/>
      <c r="H1850" s="29"/>
      <c r="I1850" s="16"/>
      <c r="J1850" s="16"/>
    </row>
    <row r="1851" spans="1:10" ht="16" x14ac:dyDescent="0.2">
      <c r="A1851" s="16"/>
      <c r="B1851" s="41" t="str">
        <f>+B823</f>
        <v xml:space="preserve"> </v>
      </c>
      <c r="C1851" s="23" t="s">
        <v>190</v>
      </c>
      <c r="D1851" s="40">
        <f>+D823</f>
        <v>0</v>
      </c>
      <c r="E1851" s="40">
        <f>+E823</f>
        <v>0</v>
      </c>
      <c r="F1851" s="40">
        <f>+F823</f>
        <v>0</v>
      </c>
      <c r="G1851" s="40">
        <f>+G823</f>
        <v>0</v>
      </c>
      <c r="H1851" s="40">
        <f>+H823</f>
        <v>0</v>
      </c>
      <c r="I1851" s="16"/>
      <c r="J1851" s="16"/>
    </row>
    <row r="1852" spans="1:10" ht="16" x14ac:dyDescent="0.2">
      <c r="A1852" s="16"/>
      <c r="B1852" s="16"/>
      <c r="C1852" s="23" t="s">
        <v>199</v>
      </c>
      <c r="D1852" s="40">
        <f>+Instrucciones!E730</f>
        <v>0</v>
      </c>
      <c r="E1852" s="40">
        <f>+D1852*(1+$E$1317)</f>
        <v>0</v>
      </c>
      <c r="F1852" s="40">
        <f>+E1852*(1+$F$1317)</f>
        <v>0</v>
      </c>
      <c r="G1852" s="40">
        <f>+F1852*(1+$G$1317)</f>
        <v>0</v>
      </c>
      <c r="H1852" s="40">
        <f>+G1852*(1+$H$1317)</f>
        <v>0</v>
      </c>
      <c r="I1852" s="16"/>
      <c r="J1852" s="16"/>
    </row>
    <row r="1853" spans="1:10" ht="16" x14ac:dyDescent="0.2">
      <c r="A1853" s="16"/>
      <c r="B1853" s="16"/>
      <c r="C1853" s="16"/>
      <c r="D1853" s="28">
        <f>+D1852*D1851</f>
        <v>0</v>
      </c>
      <c r="E1853" s="28">
        <f>+E1852*E1851</f>
        <v>0</v>
      </c>
      <c r="F1853" s="28">
        <f>+F1852*F1851</f>
        <v>0</v>
      </c>
      <c r="G1853" s="28">
        <f>+G1852*G1851</f>
        <v>0</v>
      </c>
      <c r="H1853" s="28">
        <f>+H1852*H1851</f>
        <v>0</v>
      </c>
      <c r="I1853" s="16"/>
      <c r="J1853" s="16"/>
    </row>
    <row r="1854" spans="1:10" ht="16" x14ac:dyDescent="0.2">
      <c r="A1854" s="16"/>
      <c r="B1854" s="16"/>
      <c r="C1854" s="16"/>
      <c r="D1854" s="29"/>
      <c r="E1854" s="29"/>
      <c r="F1854" s="29"/>
      <c r="G1854" s="29"/>
      <c r="H1854" s="29"/>
      <c r="I1854" s="16"/>
      <c r="J1854" s="16"/>
    </row>
    <row r="1855" spans="1:10" ht="16" x14ac:dyDescent="0.2">
      <c r="A1855" s="16"/>
      <c r="B1855" s="41" t="str">
        <f>+B827</f>
        <v xml:space="preserve"> </v>
      </c>
      <c r="C1855" s="23" t="s">
        <v>190</v>
      </c>
      <c r="D1855" s="40">
        <f>+D827</f>
        <v>0</v>
      </c>
      <c r="E1855" s="40">
        <f>+E827</f>
        <v>0</v>
      </c>
      <c r="F1855" s="40">
        <f>+F827</f>
        <v>0</v>
      </c>
      <c r="G1855" s="40">
        <f>+G827</f>
        <v>0</v>
      </c>
      <c r="H1855" s="40">
        <f>+H827</f>
        <v>0</v>
      </c>
      <c r="I1855" s="16"/>
      <c r="J1855" s="16"/>
    </row>
    <row r="1856" spans="1:10" ht="16" x14ac:dyDescent="0.2">
      <c r="A1856" s="16"/>
      <c r="B1856" s="16"/>
      <c r="C1856" s="23" t="s">
        <v>199</v>
      </c>
      <c r="D1856" s="40">
        <f>+Instrucciones!E731</f>
        <v>0</v>
      </c>
      <c r="E1856" s="40">
        <f>+D1856*(1+$E$1317)</f>
        <v>0</v>
      </c>
      <c r="F1856" s="40">
        <f>+E1856*(1+$F$1317)</f>
        <v>0</v>
      </c>
      <c r="G1856" s="40">
        <f>+F1856*(1+$G$1317)</f>
        <v>0</v>
      </c>
      <c r="H1856" s="40">
        <f>+G1856*(1+$H$1317)</f>
        <v>0</v>
      </c>
      <c r="I1856" s="16"/>
      <c r="J1856" s="16"/>
    </row>
    <row r="1857" spans="1:10" ht="16" x14ac:dyDescent="0.2">
      <c r="A1857" s="16"/>
      <c r="B1857" s="16"/>
      <c r="C1857" s="16"/>
      <c r="D1857" s="28">
        <f>+D1856*D1855</f>
        <v>0</v>
      </c>
      <c r="E1857" s="28">
        <f>+E1856*E1855</f>
        <v>0</v>
      </c>
      <c r="F1857" s="28">
        <f>+F1856*F1855</f>
        <v>0</v>
      </c>
      <c r="G1857" s="28">
        <f>+G1856*G1855</f>
        <v>0</v>
      </c>
      <c r="H1857" s="28">
        <f>+H1856*H1855</f>
        <v>0</v>
      </c>
      <c r="I1857" s="16"/>
      <c r="J1857" s="16"/>
    </row>
    <row r="1858" spans="1:10" ht="16" x14ac:dyDescent="0.2">
      <c r="A1858" s="16"/>
      <c r="B1858" s="16"/>
      <c r="C1858" s="16"/>
      <c r="D1858" s="29"/>
      <c r="E1858" s="29"/>
      <c r="F1858" s="29"/>
      <c r="G1858" s="29"/>
      <c r="H1858" s="29"/>
      <c r="I1858" s="16"/>
      <c r="J1858" s="16"/>
    </row>
    <row r="1859" spans="1:10" ht="16" x14ac:dyDescent="0.2">
      <c r="A1859" s="16"/>
      <c r="B1859" s="41" t="str">
        <f>+B831</f>
        <v xml:space="preserve"> </v>
      </c>
      <c r="C1859" s="23" t="s">
        <v>190</v>
      </c>
      <c r="D1859" s="40">
        <f>+D831</f>
        <v>0</v>
      </c>
      <c r="E1859" s="40">
        <f>+E831</f>
        <v>0</v>
      </c>
      <c r="F1859" s="40">
        <f>+F831</f>
        <v>0</v>
      </c>
      <c r="G1859" s="40">
        <f>+G831</f>
        <v>0</v>
      </c>
      <c r="H1859" s="40">
        <f>+H831</f>
        <v>0</v>
      </c>
      <c r="I1859" s="16"/>
      <c r="J1859" s="16"/>
    </row>
    <row r="1860" spans="1:10" ht="16" x14ac:dyDescent="0.2">
      <c r="A1860" s="16"/>
      <c r="B1860" s="16"/>
      <c r="C1860" s="23" t="s">
        <v>199</v>
      </c>
      <c r="D1860" s="40">
        <f>+Instrucciones!E732</f>
        <v>0</v>
      </c>
      <c r="E1860" s="40">
        <f>+D1860*(1+$E$1317)</f>
        <v>0</v>
      </c>
      <c r="F1860" s="40">
        <f>+E1860*(1+$F$1317)</f>
        <v>0</v>
      </c>
      <c r="G1860" s="40">
        <f>+F1860*(1+$G$1317)</f>
        <v>0</v>
      </c>
      <c r="H1860" s="40">
        <f>+G1860*(1+$H$1317)</f>
        <v>0</v>
      </c>
      <c r="I1860" s="16"/>
      <c r="J1860" s="16"/>
    </row>
    <row r="1861" spans="1:10" ht="16" x14ac:dyDescent="0.2">
      <c r="A1861" s="16"/>
      <c r="B1861" s="16"/>
      <c r="C1861" s="16"/>
      <c r="D1861" s="28">
        <f>+D1860*D1859</f>
        <v>0</v>
      </c>
      <c r="E1861" s="28">
        <f>+E1860*E1859</f>
        <v>0</v>
      </c>
      <c r="F1861" s="28">
        <f>+F1860*F1859</f>
        <v>0</v>
      </c>
      <c r="G1861" s="28">
        <f>+G1860*G1859</f>
        <v>0</v>
      </c>
      <c r="H1861" s="28">
        <f>+H1860*H1859</f>
        <v>0</v>
      </c>
      <c r="I1861" s="16"/>
      <c r="J1861" s="16"/>
    </row>
    <row r="1862" spans="1:10" ht="16" x14ac:dyDescent="0.2">
      <c r="A1862" s="16"/>
      <c r="B1862" s="16"/>
      <c r="C1862" s="16"/>
      <c r="D1862" s="29"/>
      <c r="E1862" s="29"/>
      <c r="F1862" s="29"/>
      <c r="G1862" s="29"/>
      <c r="H1862" s="29"/>
      <c r="I1862" s="16"/>
      <c r="J1862" s="16"/>
    </row>
    <row r="1863" spans="1:10" ht="16" x14ac:dyDescent="0.2">
      <c r="A1863" s="16"/>
      <c r="B1863" s="41" t="str">
        <f>+B835</f>
        <v xml:space="preserve"> </v>
      </c>
      <c r="C1863" s="23" t="s">
        <v>190</v>
      </c>
      <c r="D1863" s="40">
        <f>+D835</f>
        <v>0</v>
      </c>
      <c r="E1863" s="40">
        <f>+E835</f>
        <v>0</v>
      </c>
      <c r="F1863" s="40">
        <f>+F835</f>
        <v>0</v>
      </c>
      <c r="G1863" s="40">
        <f>+G835</f>
        <v>0</v>
      </c>
      <c r="H1863" s="40">
        <f>+H835</f>
        <v>0</v>
      </c>
      <c r="I1863" s="16"/>
      <c r="J1863" s="16"/>
    </row>
    <row r="1864" spans="1:10" ht="16" x14ac:dyDescent="0.2">
      <c r="A1864" s="16"/>
      <c r="B1864" s="16"/>
      <c r="C1864" s="23" t="s">
        <v>199</v>
      </c>
      <c r="D1864" s="40">
        <f>+Instrucciones!E733</f>
        <v>0</v>
      </c>
      <c r="E1864" s="40">
        <f>+D1864*(1+$E$1317)</f>
        <v>0</v>
      </c>
      <c r="F1864" s="40">
        <f>+E1864*(1+$F$1317)</f>
        <v>0</v>
      </c>
      <c r="G1864" s="40">
        <f>+F1864*(1+$G$1317)</f>
        <v>0</v>
      </c>
      <c r="H1864" s="40">
        <f>+G1864*(1+$H$1317)</f>
        <v>0</v>
      </c>
      <c r="I1864" s="16"/>
      <c r="J1864" s="16"/>
    </row>
    <row r="1865" spans="1:10" ht="16" x14ac:dyDescent="0.2">
      <c r="A1865" s="16"/>
      <c r="B1865" s="16"/>
      <c r="C1865" s="16"/>
      <c r="D1865" s="28">
        <f>+D1864*D1863</f>
        <v>0</v>
      </c>
      <c r="E1865" s="28">
        <f>+E1864*E1863</f>
        <v>0</v>
      </c>
      <c r="F1865" s="28">
        <f>+F1864*F1863</f>
        <v>0</v>
      </c>
      <c r="G1865" s="28">
        <f>+G1864*G1863</f>
        <v>0</v>
      </c>
      <c r="H1865" s="28">
        <f>+H1864*H1863</f>
        <v>0</v>
      </c>
      <c r="I1865" s="16"/>
      <c r="J1865" s="16"/>
    </row>
    <row r="1866" spans="1:10" ht="16" x14ac:dyDescent="0.2">
      <c r="A1866" s="16"/>
      <c r="B1866" s="16"/>
      <c r="C1866" s="16"/>
      <c r="D1866" s="29"/>
      <c r="E1866" s="29"/>
      <c r="F1866" s="29"/>
      <c r="G1866" s="29"/>
      <c r="H1866" s="29"/>
      <c r="I1866" s="16"/>
      <c r="J1866" s="16"/>
    </row>
    <row r="1867" spans="1:10" ht="16" x14ac:dyDescent="0.2">
      <c r="A1867" s="16"/>
      <c r="B1867" s="41" t="str">
        <f>+B839</f>
        <v xml:space="preserve"> </v>
      </c>
      <c r="C1867" s="23" t="s">
        <v>190</v>
      </c>
      <c r="D1867" s="40">
        <f>+D839</f>
        <v>0</v>
      </c>
      <c r="E1867" s="40">
        <f>+E839</f>
        <v>0</v>
      </c>
      <c r="F1867" s="40">
        <f>+F839</f>
        <v>0</v>
      </c>
      <c r="G1867" s="40">
        <f>+G839</f>
        <v>0</v>
      </c>
      <c r="H1867" s="40">
        <f>+H839</f>
        <v>0</v>
      </c>
      <c r="I1867" s="16"/>
      <c r="J1867" s="16"/>
    </row>
    <row r="1868" spans="1:10" ht="16" x14ac:dyDescent="0.2">
      <c r="A1868" s="16"/>
      <c r="B1868" s="16"/>
      <c r="C1868" s="23" t="s">
        <v>199</v>
      </c>
      <c r="D1868" s="40">
        <f>+Instrucciones!E734</f>
        <v>0</v>
      </c>
      <c r="E1868" s="40">
        <f>+D1868*(1+$E$1317)</f>
        <v>0</v>
      </c>
      <c r="F1868" s="40">
        <f>+E1868*(1+$F$1317)</f>
        <v>0</v>
      </c>
      <c r="G1868" s="40">
        <f>+F1868*(1+$G$1317)</f>
        <v>0</v>
      </c>
      <c r="H1868" s="40">
        <f>+G1868*(1+$H$1317)</f>
        <v>0</v>
      </c>
      <c r="I1868" s="16"/>
      <c r="J1868" s="16"/>
    </row>
    <row r="1869" spans="1:10" ht="16" x14ac:dyDescent="0.2">
      <c r="A1869" s="16"/>
      <c r="B1869" s="16"/>
      <c r="C1869" s="16"/>
      <c r="D1869" s="28">
        <f>+D1868*D1867</f>
        <v>0</v>
      </c>
      <c r="E1869" s="28">
        <f>+E1868*E1867</f>
        <v>0</v>
      </c>
      <c r="F1869" s="28">
        <f>+F1868*F1867</f>
        <v>0</v>
      </c>
      <c r="G1869" s="28">
        <f>+G1868*G1867</f>
        <v>0</v>
      </c>
      <c r="H1869" s="28">
        <f>+H1868*H1867</f>
        <v>0</v>
      </c>
      <c r="I1869" s="16"/>
      <c r="J1869" s="16"/>
    </row>
    <row r="1870" spans="1:10" ht="16" x14ac:dyDescent="0.2">
      <c r="A1870" s="16"/>
      <c r="B1870" s="16"/>
      <c r="C1870" s="16"/>
      <c r="D1870" s="29"/>
      <c r="E1870" s="29"/>
      <c r="F1870" s="29"/>
      <c r="G1870" s="29"/>
      <c r="H1870" s="29"/>
      <c r="I1870" s="16"/>
      <c r="J1870" s="16"/>
    </row>
    <row r="1871" spans="1:10" ht="16" x14ac:dyDescent="0.2">
      <c r="A1871" s="16"/>
      <c r="B1871" s="41" t="str">
        <f>+B843</f>
        <v xml:space="preserve"> </v>
      </c>
      <c r="C1871" s="23" t="s">
        <v>190</v>
      </c>
      <c r="D1871" s="40">
        <f>+D843</f>
        <v>0</v>
      </c>
      <c r="E1871" s="40">
        <f>+E843</f>
        <v>0</v>
      </c>
      <c r="F1871" s="40">
        <f>+F843</f>
        <v>0</v>
      </c>
      <c r="G1871" s="40">
        <f>+G843</f>
        <v>0</v>
      </c>
      <c r="H1871" s="40">
        <f>+H843</f>
        <v>0</v>
      </c>
      <c r="I1871" s="16"/>
      <c r="J1871" s="16"/>
    </row>
    <row r="1872" spans="1:10" ht="16" x14ac:dyDescent="0.2">
      <c r="A1872" s="16"/>
      <c r="B1872" s="16"/>
      <c r="C1872" s="23" t="s">
        <v>199</v>
      </c>
      <c r="D1872" s="40">
        <f>+Instrucciones!E735</f>
        <v>0</v>
      </c>
      <c r="E1872" s="40">
        <f>+D1872*(1+$E$1317)</f>
        <v>0</v>
      </c>
      <c r="F1872" s="40">
        <f>+E1872*(1+$F$1317)</f>
        <v>0</v>
      </c>
      <c r="G1872" s="40">
        <f>+F1872*(1+$G$1317)</f>
        <v>0</v>
      </c>
      <c r="H1872" s="40">
        <f>+G1872*(1+$H$1317)</f>
        <v>0</v>
      </c>
      <c r="I1872" s="16"/>
      <c r="J1872" s="16"/>
    </row>
    <row r="1873" spans="1:10" ht="16" x14ac:dyDescent="0.2">
      <c r="A1873" s="16"/>
      <c r="B1873" s="16"/>
      <c r="C1873" s="16"/>
      <c r="D1873" s="28">
        <f>+D1872*D1871</f>
        <v>0</v>
      </c>
      <c r="E1873" s="28">
        <f>+E1872*E1871</f>
        <v>0</v>
      </c>
      <c r="F1873" s="28">
        <f>+F1872*F1871</f>
        <v>0</v>
      </c>
      <c r="G1873" s="28">
        <f>+G1872*G1871</f>
        <v>0</v>
      </c>
      <c r="H1873" s="28">
        <f>+H1872*H1871</f>
        <v>0</v>
      </c>
      <c r="I1873" s="16"/>
      <c r="J1873" s="16"/>
    </row>
    <row r="1874" spans="1:10" ht="16" x14ac:dyDescent="0.2">
      <c r="A1874" s="16"/>
      <c r="B1874" s="16"/>
      <c r="C1874" s="16"/>
      <c r="D1874" s="29"/>
      <c r="E1874" s="29"/>
      <c r="F1874" s="29"/>
      <c r="G1874" s="29"/>
      <c r="H1874" s="29"/>
      <c r="I1874" s="16"/>
      <c r="J1874" s="16"/>
    </row>
    <row r="1875" spans="1:10" ht="16" x14ac:dyDescent="0.2">
      <c r="A1875" s="16"/>
      <c r="B1875" s="41" t="str">
        <f>+B847</f>
        <v xml:space="preserve"> </v>
      </c>
      <c r="C1875" s="23" t="s">
        <v>190</v>
      </c>
      <c r="D1875" s="40">
        <f>+D847</f>
        <v>0</v>
      </c>
      <c r="E1875" s="40">
        <f>+E847</f>
        <v>0</v>
      </c>
      <c r="F1875" s="40">
        <f>+F847</f>
        <v>0</v>
      </c>
      <c r="G1875" s="40">
        <f>+G847</f>
        <v>0</v>
      </c>
      <c r="H1875" s="40">
        <f>+H847</f>
        <v>0</v>
      </c>
      <c r="I1875" s="16"/>
      <c r="J1875" s="16"/>
    </row>
    <row r="1876" spans="1:10" ht="16" x14ac:dyDescent="0.2">
      <c r="A1876" s="16"/>
      <c r="B1876" s="16"/>
      <c r="C1876" s="23" t="s">
        <v>199</v>
      </c>
      <c r="D1876" s="40">
        <f>+Instrucciones!E736</f>
        <v>0</v>
      </c>
      <c r="E1876" s="40">
        <f>+D1876*(1+$E$1317)</f>
        <v>0</v>
      </c>
      <c r="F1876" s="40">
        <f>+E1876*(1+$F$1317)</f>
        <v>0</v>
      </c>
      <c r="G1876" s="40">
        <f>+F1876*(1+$G$1317)</f>
        <v>0</v>
      </c>
      <c r="H1876" s="40">
        <f>+G1876*(1+$H$1317)</f>
        <v>0</v>
      </c>
      <c r="I1876" s="16"/>
      <c r="J1876" s="16"/>
    </row>
    <row r="1877" spans="1:10" ht="16" x14ac:dyDescent="0.2">
      <c r="A1877" s="16"/>
      <c r="B1877" s="16"/>
      <c r="C1877" s="16"/>
      <c r="D1877" s="28">
        <f>+D1876*D1875</f>
        <v>0</v>
      </c>
      <c r="E1877" s="28">
        <f>+E1876*E1875</f>
        <v>0</v>
      </c>
      <c r="F1877" s="28">
        <f>+F1876*F1875</f>
        <v>0</v>
      </c>
      <c r="G1877" s="28">
        <f>+G1876*G1875</f>
        <v>0</v>
      </c>
      <c r="H1877" s="28">
        <f>+H1876*H1875</f>
        <v>0</v>
      </c>
      <c r="I1877" s="16"/>
      <c r="J1877" s="16"/>
    </row>
    <row r="1878" spans="1:10" ht="16" x14ac:dyDescent="0.2">
      <c r="A1878" s="16"/>
      <c r="B1878" s="16"/>
      <c r="C1878" s="16"/>
      <c r="D1878" s="29"/>
      <c r="E1878" s="29"/>
      <c r="F1878" s="29"/>
      <c r="G1878" s="29"/>
      <c r="H1878" s="29"/>
      <c r="I1878" s="16"/>
      <c r="J1878" s="16"/>
    </row>
    <row r="1879" spans="1:10" ht="16" x14ac:dyDescent="0.2">
      <c r="A1879" s="16"/>
      <c r="B1879" s="41" t="str">
        <f>+B851</f>
        <v xml:space="preserve"> </v>
      </c>
      <c r="C1879" s="23" t="s">
        <v>190</v>
      </c>
      <c r="D1879" s="40">
        <f>+D851</f>
        <v>0</v>
      </c>
      <c r="E1879" s="40">
        <f>+E851</f>
        <v>0</v>
      </c>
      <c r="F1879" s="40">
        <f>+F851</f>
        <v>0</v>
      </c>
      <c r="G1879" s="40">
        <f>+G851</f>
        <v>0</v>
      </c>
      <c r="H1879" s="40">
        <f>+H851</f>
        <v>0</v>
      </c>
      <c r="I1879" s="16"/>
      <c r="J1879" s="16"/>
    </row>
    <row r="1880" spans="1:10" ht="16" x14ac:dyDescent="0.2">
      <c r="A1880" s="16"/>
      <c r="B1880" s="16"/>
      <c r="C1880" s="23" t="s">
        <v>199</v>
      </c>
      <c r="D1880" s="40">
        <f>+Instrucciones!E737</f>
        <v>0</v>
      </c>
      <c r="E1880" s="40">
        <f>+D1880*(1+$E$1317)</f>
        <v>0</v>
      </c>
      <c r="F1880" s="40">
        <f>+E1880*(1+$F$1317)</f>
        <v>0</v>
      </c>
      <c r="G1880" s="40">
        <f>+F1880*(1+$G$1317)</f>
        <v>0</v>
      </c>
      <c r="H1880" s="40">
        <f>+G1880*(1+$H$1317)</f>
        <v>0</v>
      </c>
      <c r="I1880" s="16"/>
      <c r="J1880" s="16"/>
    </row>
    <row r="1881" spans="1:10" ht="16" x14ac:dyDescent="0.2">
      <c r="A1881" s="16"/>
      <c r="B1881" s="16"/>
      <c r="C1881" s="16"/>
      <c r="D1881" s="28">
        <f>+D1880*D1879</f>
        <v>0</v>
      </c>
      <c r="E1881" s="28">
        <f>+E1880*E1879</f>
        <v>0</v>
      </c>
      <c r="F1881" s="28">
        <f>+F1880*F1879</f>
        <v>0</v>
      </c>
      <c r="G1881" s="28">
        <f>+G1880*G1879</f>
        <v>0</v>
      </c>
      <c r="H1881" s="28">
        <f>+H1880*H1879</f>
        <v>0</v>
      </c>
      <c r="I1881" s="16"/>
      <c r="J1881" s="16"/>
    </row>
    <row r="1882" spans="1:10" ht="16" x14ac:dyDescent="0.2">
      <c r="A1882" s="16"/>
      <c r="B1882" s="16"/>
      <c r="C1882" s="16"/>
      <c r="D1882" s="29"/>
      <c r="E1882" s="29"/>
      <c r="F1882" s="29"/>
      <c r="G1882" s="29"/>
      <c r="H1882" s="29"/>
      <c r="I1882" s="16"/>
      <c r="J1882" s="16"/>
    </row>
    <row r="1883" spans="1:10" ht="16" x14ac:dyDescent="0.2">
      <c r="A1883" s="16"/>
      <c r="B1883" s="41" t="str">
        <f>+B855</f>
        <v xml:space="preserve"> </v>
      </c>
      <c r="C1883" s="23" t="s">
        <v>190</v>
      </c>
      <c r="D1883" s="40">
        <f>+D855</f>
        <v>0</v>
      </c>
      <c r="E1883" s="40">
        <f>+E855</f>
        <v>0</v>
      </c>
      <c r="F1883" s="40">
        <f>+F855</f>
        <v>0</v>
      </c>
      <c r="G1883" s="40">
        <f>+G855</f>
        <v>0</v>
      </c>
      <c r="H1883" s="40">
        <f>+H855</f>
        <v>0</v>
      </c>
      <c r="I1883" s="16"/>
      <c r="J1883" s="16"/>
    </row>
    <row r="1884" spans="1:10" ht="16" x14ac:dyDescent="0.2">
      <c r="A1884" s="16"/>
      <c r="B1884" s="16"/>
      <c r="C1884" s="23" t="s">
        <v>199</v>
      </c>
      <c r="D1884" s="40">
        <f>+Instrucciones!E738</f>
        <v>0</v>
      </c>
      <c r="E1884" s="40">
        <f>+D1884*(1+$E$1317)</f>
        <v>0</v>
      </c>
      <c r="F1884" s="40">
        <f>+E1884*(1+$F$1317)</f>
        <v>0</v>
      </c>
      <c r="G1884" s="40">
        <f>+F1884*(1+$G$1317)</f>
        <v>0</v>
      </c>
      <c r="H1884" s="40">
        <f>+G1884*(1+$H$1317)</f>
        <v>0</v>
      </c>
      <c r="I1884" s="16"/>
      <c r="J1884" s="16"/>
    </row>
    <row r="1885" spans="1:10" ht="16" x14ac:dyDescent="0.2">
      <c r="A1885" s="16"/>
      <c r="B1885" s="16"/>
      <c r="C1885" s="16"/>
      <c r="D1885" s="28">
        <f>+D1884*D1883</f>
        <v>0</v>
      </c>
      <c r="E1885" s="28">
        <f>+E1884*E1883</f>
        <v>0</v>
      </c>
      <c r="F1885" s="28">
        <f>+F1884*F1883</f>
        <v>0</v>
      </c>
      <c r="G1885" s="28">
        <f>+G1884*G1883</f>
        <v>0</v>
      </c>
      <c r="H1885" s="28">
        <f>+H1884*H1883</f>
        <v>0</v>
      </c>
      <c r="I1885" s="16"/>
      <c r="J1885" s="16"/>
    </row>
    <row r="1886" spans="1:10" ht="16" x14ac:dyDescent="0.2">
      <c r="A1886" s="16"/>
      <c r="B1886" s="16"/>
      <c r="C1886" s="16"/>
      <c r="D1886" s="29"/>
      <c r="E1886" s="29"/>
      <c r="F1886" s="29"/>
      <c r="G1886" s="29"/>
      <c r="H1886" s="29"/>
      <c r="I1886" s="16"/>
      <c r="J1886" s="16"/>
    </row>
    <row r="1887" spans="1:10" ht="16" x14ac:dyDescent="0.2">
      <c r="A1887" s="16"/>
      <c r="B1887" s="41" t="str">
        <f>+B859</f>
        <v xml:space="preserve"> </v>
      </c>
      <c r="C1887" s="23" t="s">
        <v>190</v>
      </c>
      <c r="D1887" s="40">
        <f>+D859</f>
        <v>0</v>
      </c>
      <c r="E1887" s="40">
        <f>+E859</f>
        <v>0</v>
      </c>
      <c r="F1887" s="40">
        <f>+F859</f>
        <v>0</v>
      </c>
      <c r="G1887" s="40">
        <f>+G859</f>
        <v>0</v>
      </c>
      <c r="H1887" s="40">
        <f>+H859</f>
        <v>0</v>
      </c>
      <c r="I1887" s="16"/>
      <c r="J1887" s="16"/>
    </row>
    <row r="1888" spans="1:10" ht="16" x14ac:dyDescent="0.2">
      <c r="A1888" s="16"/>
      <c r="B1888" s="16"/>
      <c r="C1888" s="23" t="s">
        <v>199</v>
      </c>
      <c r="D1888" s="40">
        <f>+Instrucciones!E739</f>
        <v>0</v>
      </c>
      <c r="E1888" s="40">
        <f>+D1888*(1+$E$1317)</f>
        <v>0</v>
      </c>
      <c r="F1888" s="40">
        <f>+E1888*(1+$F$1317)</f>
        <v>0</v>
      </c>
      <c r="G1888" s="40">
        <f>+F1888*(1+$G$1317)</f>
        <v>0</v>
      </c>
      <c r="H1888" s="40">
        <f>+G1888*(1+$H$1317)</f>
        <v>0</v>
      </c>
      <c r="I1888" s="16"/>
      <c r="J1888" s="16"/>
    </row>
    <row r="1889" spans="1:10" ht="16" x14ac:dyDescent="0.2">
      <c r="A1889" s="16"/>
      <c r="B1889" s="16"/>
      <c r="C1889" s="16"/>
      <c r="D1889" s="28">
        <f>+D1888*D1887</f>
        <v>0</v>
      </c>
      <c r="E1889" s="28">
        <f>+E1888*E1887</f>
        <v>0</v>
      </c>
      <c r="F1889" s="28">
        <f>+F1888*F1887</f>
        <v>0</v>
      </c>
      <c r="G1889" s="28">
        <f>+G1888*G1887</f>
        <v>0</v>
      </c>
      <c r="H1889" s="28">
        <f>+H1888*H1887</f>
        <v>0</v>
      </c>
      <c r="I1889" s="16"/>
      <c r="J1889" s="16"/>
    </row>
    <row r="1890" spans="1:10" ht="16" x14ac:dyDescent="0.2">
      <c r="A1890" s="16"/>
      <c r="B1890" s="16"/>
      <c r="C1890" s="16"/>
      <c r="D1890" s="29"/>
      <c r="E1890" s="29"/>
      <c r="F1890" s="29"/>
      <c r="G1890" s="29"/>
      <c r="H1890" s="29"/>
      <c r="I1890" s="16"/>
      <c r="J1890" s="16"/>
    </row>
    <row r="1891" spans="1:10" ht="16" x14ac:dyDescent="0.2">
      <c r="A1891" s="16"/>
      <c r="B1891" s="41" t="str">
        <f>+B863</f>
        <v xml:space="preserve"> </v>
      </c>
      <c r="C1891" s="23" t="s">
        <v>190</v>
      </c>
      <c r="D1891" s="40">
        <f>+D863</f>
        <v>0</v>
      </c>
      <c r="E1891" s="40">
        <f>+E863</f>
        <v>0</v>
      </c>
      <c r="F1891" s="40">
        <f>+F863</f>
        <v>0</v>
      </c>
      <c r="G1891" s="40">
        <f>+G863</f>
        <v>0</v>
      </c>
      <c r="H1891" s="40">
        <f>+H863</f>
        <v>0</v>
      </c>
      <c r="I1891" s="16"/>
      <c r="J1891" s="16"/>
    </row>
    <row r="1892" spans="1:10" ht="16" x14ac:dyDescent="0.2">
      <c r="A1892" s="16"/>
      <c r="B1892" s="16"/>
      <c r="C1892" s="23" t="s">
        <v>199</v>
      </c>
      <c r="D1892" s="40">
        <f>+Instrucciones!E740</f>
        <v>0</v>
      </c>
      <c r="E1892" s="40">
        <f>+D1892*(1+$E$1317)</f>
        <v>0</v>
      </c>
      <c r="F1892" s="40">
        <f>+E1892*(1+$F$1317)</f>
        <v>0</v>
      </c>
      <c r="G1892" s="40">
        <f>+F1892*(1+$G$1317)</f>
        <v>0</v>
      </c>
      <c r="H1892" s="40">
        <f>+G1892*(1+$H$1317)</f>
        <v>0</v>
      </c>
      <c r="I1892" s="16"/>
      <c r="J1892" s="16"/>
    </row>
    <row r="1893" spans="1:10" ht="16" x14ac:dyDescent="0.2">
      <c r="A1893" s="16"/>
      <c r="B1893" s="16"/>
      <c r="C1893" s="16"/>
      <c r="D1893" s="28">
        <f>+D1892*D1891</f>
        <v>0</v>
      </c>
      <c r="E1893" s="28">
        <f>+E1892*E1891</f>
        <v>0</v>
      </c>
      <c r="F1893" s="28">
        <f>+F1892*F1891</f>
        <v>0</v>
      </c>
      <c r="G1893" s="28">
        <f>+G1892*G1891</f>
        <v>0</v>
      </c>
      <c r="H1893" s="28">
        <f>+H1892*H1891</f>
        <v>0</v>
      </c>
      <c r="I1893" s="16"/>
      <c r="J1893" s="16"/>
    </row>
    <row r="1894" spans="1:10" ht="16" x14ac:dyDescent="0.2">
      <c r="A1894" s="16"/>
      <c r="B1894" s="16"/>
      <c r="C1894" s="16"/>
      <c r="D1894" s="29"/>
      <c r="E1894" s="29"/>
      <c r="F1894" s="29"/>
      <c r="G1894" s="29"/>
      <c r="H1894" s="29"/>
      <c r="I1894" s="16"/>
      <c r="J1894" s="16"/>
    </row>
    <row r="1895" spans="1:10" ht="16" x14ac:dyDescent="0.2">
      <c r="A1895" s="16"/>
      <c r="B1895" s="41" t="str">
        <f>+B867</f>
        <v xml:space="preserve"> </v>
      </c>
      <c r="C1895" s="23" t="s">
        <v>190</v>
      </c>
      <c r="D1895" s="40">
        <f>+D867</f>
        <v>0</v>
      </c>
      <c r="E1895" s="40">
        <f>+E867</f>
        <v>0</v>
      </c>
      <c r="F1895" s="40">
        <f>+F867</f>
        <v>0</v>
      </c>
      <c r="G1895" s="40">
        <f>+G867</f>
        <v>0</v>
      </c>
      <c r="H1895" s="40">
        <f>+H867</f>
        <v>0</v>
      </c>
      <c r="I1895" s="16"/>
      <c r="J1895" s="16"/>
    </row>
    <row r="1896" spans="1:10" ht="16" x14ac:dyDescent="0.2">
      <c r="A1896" s="16"/>
      <c r="B1896" s="16"/>
      <c r="C1896" s="23" t="s">
        <v>199</v>
      </c>
      <c r="D1896" s="40">
        <f>+Instrucciones!E741</f>
        <v>0</v>
      </c>
      <c r="E1896" s="40">
        <f>+D1896*(1+$E$1317)</f>
        <v>0</v>
      </c>
      <c r="F1896" s="40">
        <f>+E1896*(1+$F$1317)</f>
        <v>0</v>
      </c>
      <c r="G1896" s="40">
        <f>+F1896*(1+$G$1317)</f>
        <v>0</v>
      </c>
      <c r="H1896" s="40">
        <f>+G1896*(1+$H$1317)</f>
        <v>0</v>
      </c>
      <c r="I1896" s="16"/>
      <c r="J1896" s="16"/>
    </row>
    <row r="1897" spans="1:10" ht="16" x14ac:dyDescent="0.2">
      <c r="A1897" s="16"/>
      <c r="B1897" s="16"/>
      <c r="C1897" s="16"/>
      <c r="D1897" s="28">
        <f>+D1896*D1895</f>
        <v>0</v>
      </c>
      <c r="E1897" s="28">
        <f>+E1896*E1895</f>
        <v>0</v>
      </c>
      <c r="F1897" s="28">
        <f>+F1896*F1895</f>
        <v>0</v>
      </c>
      <c r="G1897" s="28">
        <f>+G1896*G1895</f>
        <v>0</v>
      </c>
      <c r="H1897" s="28">
        <f>+H1896*H1895</f>
        <v>0</v>
      </c>
      <c r="I1897" s="16"/>
      <c r="J1897" s="16"/>
    </row>
    <row r="1898" spans="1:10" ht="16" x14ac:dyDescent="0.2">
      <c r="A1898" s="16"/>
      <c r="B1898" s="16"/>
      <c r="C1898" s="16"/>
      <c r="D1898" s="29"/>
      <c r="E1898" s="29"/>
      <c r="F1898" s="29"/>
      <c r="G1898" s="29"/>
      <c r="H1898" s="29"/>
      <c r="I1898" s="16"/>
      <c r="J1898" s="16"/>
    </row>
    <row r="1899" spans="1:10" ht="16" x14ac:dyDescent="0.2">
      <c r="A1899" s="16"/>
      <c r="B1899" s="41" t="str">
        <f>+B871</f>
        <v xml:space="preserve"> </v>
      </c>
      <c r="C1899" s="23" t="s">
        <v>190</v>
      </c>
      <c r="D1899" s="40">
        <f>+D871</f>
        <v>0</v>
      </c>
      <c r="E1899" s="40">
        <f>+E871</f>
        <v>0</v>
      </c>
      <c r="F1899" s="40">
        <f>+F871</f>
        <v>0</v>
      </c>
      <c r="G1899" s="40">
        <f>+G871</f>
        <v>0</v>
      </c>
      <c r="H1899" s="40">
        <f>+H871</f>
        <v>0</v>
      </c>
      <c r="I1899" s="16"/>
      <c r="J1899" s="16"/>
    </row>
    <row r="1900" spans="1:10" ht="16" x14ac:dyDescent="0.2">
      <c r="A1900" s="16"/>
      <c r="B1900" s="16"/>
      <c r="C1900" s="23" t="s">
        <v>199</v>
      </c>
      <c r="D1900" s="40">
        <f>+Instrucciones!E742</f>
        <v>0</v>
      </c>
      <c r="E1900" s="40">
        <f>+D1900*(1+$E$1317)</f>
        <v>0</v>
      </c>
      <c r="F1900" s="40">
        <f>+E1900*(1+$F$1317)</f>
        <v>0</v>
      </c>
      <c r="G1900" s="40">
        <f>+F1900*(1+$G$1317)</f>
        <v>0</v>
      </c>
      <c r="H1900" s="40">
        <f>+G1900*(1+$H$1317)</f>
        <v>0</v>
      </c>
      <c r="I1900" s="16"/>
      <c r="J1900" s="16"/>
    </row>
    <row r="1901" spans="1:10" ht="16" x14ac:dyDescent="0.2">
      <c r="A1901" s="16"/>
      <c r="B1901" s="16"/>
      <c r="C1901" s="16"/>
      <c r="D1901" s="28">
        <f>+D1900*D1899</f>
        <v>0</v>
      </c>
      <c r="E1901" s="28">
        <f>+E1900*E1899</f>
        <v>0</v>
      </c>
      <c r="F1901" s="28">
        <f>+F1900*F1899</f>
        <v>0</v>
      </c>
      <c r="G1901" s="28">
        <f>+G1900*G1899</f>
        <v>0</v>
      </c>
      <c r="H1901" s="28">
        <f>+H1900*H1899</f>
        <v>0</v>
      </c>
      <c r="I1901" s="16"/>
      <c r="J1901" s="16"/>
    </row>
    <row r="1902" spans="1:10" ht="16" x14ac:dyDescent="0.2">
      <c r="A1902" s="16"/>
      <c r="B1902" s="16"/>
      <c r="C1902" s="16"/>
      <c r="D1902" s="29"/>
      <c r="E1902" s="29"/>
      <c r="F1902" s="29"/>
      <c r="G1902" s="29"/>
      <c r="H1902" s="29"/>
      <c r="I1902" s="16"/>
      <c r="J1902" s="16"/>
    </row>
    <row r="1903" spans="1:10" ht="16" x14ac:dyDescent="0.2">
      <c r="A1903" s="16"/>
      <c r="B1903" s="41" t="str">
        <f>+B875</f>
        <v xml:space="preserve"> </v>
      </c>
      <c r="C1903" s="23" t="s">
        <v>190</v>
      </c>
      <c r="D1903" s="40">
        <f>+D875</f>
        <v>0</v>
      </c>
      <c r="E1903" s="40">
        <f>+E875</f>
        <v>0</v>
      </c>
      <c r="F1903" s="40">
        <f>+F875</f>
        <v>0</v>
      </c>
      <c r="G1903" s="40">
        <f>+G875</f>
        <v>0</v>
      </c>
      <c r="H1903" s="40">
        <f>+H875</f>
        <v>0</v>
      </c>
      <c r="I1903" s="16"/>
      <c r="J1903" s="16"/>
    </row>
    <row r="1904" spans="1:10" ht="16" x14ac:dyDescent="0.2">
      <c r="A1904" s="16"/>
      <c r="B1904" s="16"/>
      <c r="C1904" s="23" t="s">
        <v>199</v>
      </c>
      <c r="D1904" s="40">
        <f>+Instrucciones!E743</f>
        <v>0</v>
      </c>
      <c r="E1904" s="40">
        <f>+D1904*(1+$E$1317)</f>
        <v>0</v>
      </c>
      <c r="F1904" s="40">
        <f>+E1904*(1+$F$1317)</f>
        <v>0</v>
      </c>
      <c r="G1904" s="40">
        <f>+F1904*(1+$G$1317)</f>
        <v>0</v>
      </c>
      <c r="H1904" s="40">
        <f>+G1904*(1+$H$1317)</f>
        <v>0</v>
      </c>
      <c r="I1904" s="16"/>
      <c r="J1904" s="16"/>
    </row>
    <row r="1905" spans="1:10" ht="16" x14ac:dyDescent="0.2">
      <c r="A1905" s="16"/>
      <c r="B1905" s="16"/>
      <c r="C1905" s="16"/>
      <c r="D1905" s="28">
        <f>+D1904*D1903</f>
        <v>0</v>
      </c>
      <c r="E1905" s="28">
        <f>+E1904*E1903</f>
        <v>0</v>
      </c>
      <c r="F1905" s="28">
        <f>+F1904*F1903</f>
        <v>0</v>
      </c>
      <c r="G1905" s="28">
        <f>+G1904*G1903</f>
        <v>0</v>
      </c>
      <c r="H1905" s="28">
        <f>+H1904*H1903</f>
        <v>0</v>
      </c>
      <c r="I1905" s="16"/>
      <c r="J1905" s="16"/>
    </row>
    <row r="1906" spans="1:10" ht="16" x14ac:dyDescent="0.2">
      <c r="A1906" s="16"/>
      <c r="B1906" s="16"/>
      <c r="C1906" s="16"/>
      <c r="D1906" s="29"/>
      <c r="E1906" s="29"/>
      <c r="F1906" s="29"/>
      <c r="G1906" s="29"/>
      <c r="H1906" s="29"/>
      <c r="I1906" s="16"/>
      <c r="J1906" s="16"/>
    </row>
    <row r="1907" spans="1:10" ht="16" x14ac:dyDescent="0.2">
      <c r="A1907" s="16"/>
      <c r="B1907" s="41" t="str">
        <f>+B879</f>
        <v xml:space="preserve"> </v>
      </c>
      <c r="C1907" s="23" t="s">
        <v>190</v>
      </c>
      <c r="D1907" s="40">
        <f>+D879</f>
        <v>0</v>
      </c>
      <c r="E1907" s="40">
        <f>+E879</f>
        <v>0</v>
      </c>
      <c r="F1907" s="40">
        <f>+F879</f>
        <v>0</v>
      </c>
      <c r="G1907" s="40">
        <f>+G879</f>
        <v>0</v>
      </c>
      <c r="H1907" s="40">
        <f>+H879</f>
        <v>0</v>
      </c>
      <c r="I1907" s="16"/>
      <c r="J1907" s="16"/>
    </row>
    <row r="1908" spans="1:10" ht="16" x14ac:dyDescent="0.2">
      <c r="A1908" s="16"/>
      <c r="B1908" s="16"/>
      <c r="C1908" s="23" t="s">
        <v>199</v>
      </c>
      <c r="D1908" s="40">
        <f>+Instrucciones!E744</f>
        <v>0</v>
      </c>
      <c r="E1908" s="40">
        <f>+D1908*(1+$E$1317)</f>
        <v>0</v>
      </c>
      <c r="F1908" s="40">
        <f>+E1908*(1+$F$1317)</f>
        <v>0</v>
      </c>
      <c r="G1908" s="40">
        <f>+F1908*(1+$G$1317)</f>
        <v>0</v>
      </c>
      <c r="H1908" s="40">
        <f>+G1908*(1+$H$1317)</f>
        <v>0</v>
      </c>
      <c r="I1908" s="16"/>
      <c r="J1908" s="16"/>
    </row>
    <row r="1909" spans="1:10" ht="16" x14ac:dyDescent="0.2">
      <c r="A1909" s="16"/>
      <c r="B1909" s="16"/>
      <c r="C1909" s="16"/>
      <c r="D1909" s="28">
        <f>+D1908*D1907</f>
        <v>0</v>
      </c>
      <c r="E1909" s="28">
        <f>+E1908*E1907</f>
        <v>0</v>
      </c>
      <c r="F1909" s="28">
        <f>+F1908*F1907</f>
        <v>0</v>
      </c>
      <c r="G1909" s="28">
        <f>+G1908*G1907</f>
        <v>0</v>
      </c>
      <c r="H1909" s="28">
        <f>+H1908*H1907</f>
        <v>0</v>
      </c>
      <c r="I1909" s="16"/>
      <c r="J1909" s="16"/>
    </row>
    <row r="1910" spans="1:10" ht="16" x14ac:dyDescent="0.2">
      <c r="A1910" s="16"/>
      <c r="B1910" s="16"/>
      <c r="C1910" s="16"/>
      <c r="D1910" s="29"/>
      <c r="E1910" s="29"/>
      <c r="F1910" s="29"/>
      <c r="G1910" s="29"/>
      <c r="H1910" s="29"/>
      <c r="I1910" s="16"/>
      <c r="J1910" s="16"/>
    </row>
    <row r="1911" spans="1:10" ht="16" x14ac:dyDescent="0.2">
      <c r="A1911" s="16"/>
      <c r="B1911" s="41" t="str">
        <f>+B883</f>
        <v xml:space="preserve"> </v>
      </c>
      <c r="C1911" s="23" t="s">
        <v>190</v>
      </c>
      <c r="D1911" s="40">
        <f>+D883</f>
        <v>0</v>
      </c>
      <c r="E1911" s="40">
        <f>+E883</f>
        <v>0</v>
      </c>
      <c r="F1911" s="40">
        <f>+F883</f>
        <v>0</v>
      </c>
      <c r="G1911" s="40">
        <f>+G883</f>
        <v>0</v>
      </c>
      <c r="H1911" s="40">
        <f>+H883</f>
        <v>0</v>
      </c>
      <c r="I1911" s="16"/>
      <c r="J1911" s="16"/>
    </row>
    <row r="1912" spans="1:10" ht="16" x14ac:dyDescent="0.2">
      <c r="A1912" s="16"/>
      <c r="B1912" s="16"/>
      <c r="C1912" s="23" t="s">
        <v>199</v>
      </c>
      <c r="D1912" s="40">
        <f>+Instrucciones!E745</f>
        <v>0</v>
      </c>
      <c r="E1912" s="40">
        <f>+D1912*(1+$E$1317)</f>
        <v>0</v>
      </c>
      <c r="F1912" s="40">
        <f>+E1912*(1+$F$1317)</f>
        <v>0</v>
      </c>
      <c r="G1912" s="40">
        <f>+F1912*(1+$G$1317)</f>
        <v>0</v>
      </c>
      <c r="H1912" s="40">
        <f>+G1912*(1+$H$1317)</f>
        <v>0</v>
      </c>
      <c r="I1912" s="16"/>
      <c r="J1912" s="16"/>
    </row>
    <row r="1913" spans="1:10" ht="16" x14ac:dyDescent="0.2">
      <c r="A1913" s="16"/>
      <c r="B1913" s="16"/>
      <c r="C1913" s="16"/>
      <c r="D1913" s="28">
        <f>+D1912*D1911</f>
        <v>0</v>
      </c>
      <c r="E1913" s="28">
        <f>+E1912*E1911</f>
        <v>0</v>
      </c>
      <c r="F1913" s="28">
        <f>+F1912*F1911</f>
        <v>0</v>
      </c>
      <c r="G1913" s="28">
        <f>+G1912*G1911</f>
        <v>0</v>
      </c>
      <c r="H1913" s="28">
        <f>+H1912*H1911</f>
        <v>0</v>
      </c>
      <c r="I1913" s="16"/>
      <c r="J1913" s="16"/>
    </row>
    <row r="1914" spans="1:10" ht="16" x14ac:dyDescent="0.2">
      <c r="A1914" s="16"/>
      <c r="B1914" s="16"/>
      <c r="C1914" s="16"/>
      <c r="D1914" s="29"/>
      <c r="E1914" s="29"/>
      <c r="F1914" s="29"/>
      <c r="G1914" s="29"/>
      <c r="H1914" s="29"/>
      <c r="I1914" s="16"/>
      <c r="J1914" s="16"/>
    </row>
    <row r="1915" spans="1:10" ht="16" x14ac:dyDescent="0.2">
      <c r="A1915" s="16"/>
      <c r="B1915" s="41" t="str">
        <f>+B887</f>
        <v xml:space="preserve"> </v>
      </c>
      <c r="C1915" s="23" t="s">
        <v>190</v>
      </c>
      <c r="D1915" s="40">
        <f>+D887</f>
        <v>0</v>
      </c>
      <c r="E1915" s="40">
        <f>+E887</f>
        <v>0</v>
      </c>
      <c r="F1915" s="40">
        <f>+F887</f>
        <v>0</v>
      </c>
      <c r="G1915" s="40">
        <f>+G887</f>
        <v>0</v>
      </c>
      <c r="H1915" s="40">
        <f>+H887</f>
        <v>0</v>
      </c>
      <c r="I1915" s="16"/>
      <c r="J1915" s="16"/>
    </row>
    <row r="1916" spans="1:10" ht="16" x14ac:dyDescent="0.2">
      <c r="A1916" s="16"/>
      <c r="B1916" s="16"/>
      <c r="C1916" s="23" t="s">
        <v>199</v>
      </c>
      <c r="D1916" s="40">
        <f>+Instrucciones!E746</f>
        <v>0</v>
      </c>
      <c r="E1916" s="40">
        <f>+D1916*(1+$E$1317)</f>
        <v>0</v>
      </c>
      <c r="F1916" s="40">
        <f>+E1916*(1+$F$1317)</f>
        <v>0</v>
      </c>
      <c r="G1916" s="40">
        <f>+F1916*(1+$G$1317)</f>
        <v>0</v>
      </c>
      <c r="H1916" s="40">
        <f>+G1916*(1+$H$1317)</f>
        <v>0</v>
      </c>
      <c r="I1916" s="16"/>
      <c r="J1916" s="16"/>
    </row>
    <row r="1917" spans="1:10" ht="16" x14ac:dyDescent="0.2">
      <c r="A1917" s="16"/>
      <c r="B1917" s="16"/>
      <c r="C1917" s="16"/>
      <c r="D1917" s="28">
        <f>+D1916*D1915</f>
        <v>0</v>
      </c>
      <c r="E1917" s="28">
        <f>+E1916*E1915</f>
        <v>0</v>
      </c>
      <c r="F1917" s="28">
        <f>+F1916*F1915</f>
        <v>0</v>
      </c>
      <c r="G1917" s="28">
        <f>+G1916*G1915</f>
        <v>0</v>
      </c>
      <c r="H1917" s="28">
        <f>+H1916*H1915</f>
        <v>0</v>
      </c>
      <c r="I1917" s="16"/>
      <c r="J1917" s="16"/>
    </row>
    <row r="1918" spans="1:10" ht="16" x14ac:dyDescent="0.2">
      <c r="A1918" s="16"/>
      <c r="B1918" s="16"/>
      <c r="C1918" s="16"/>
      <c r="D1918" s="29"/>
      <c r="E1918" s="29"/>
      <c r="F1918" s="29"/>
      <c r="G1918" s="29"/>
      <c r="H1918" s="29"/>
      <c r="I1918" s="16"/>
      <c r="J1918" s="16"/>
    </row>
    <row r="1919" spans="1:10" ht="16" x14ac:dyDescent="0.2">
      <c r="A1919" s="16"/>
      <c r="B1919" s="41" t="str">
        <f>+B891</f>
        <v xml:space="preserve"> </v>
      </c>
      <c r="C1919" s="23" t="s">
        <v>190</v>
      </c>
      <c r="D1919" s="40">
        <f>+D891</f>
        <v>0</v>
      </c>
      <c r="E1919" s="40">
        <f>+E891</f>
        <v>0</v>
      </c>
      <c r="F1919" s="40">
        <f>+F891</f>
        <v>0</v>
      </c>
      <c r="G1919" s="40">
        <f>+G891</f>
        <v>0</v>
      </c>
      <c r="H1919" s="40">
        <f>+H891</f>
        <v>0</v>
      </c>
      <c r="I1919" s="16"/>
      <c r="J1919" s="16"/>
    </row>
    <row r="1920" spans="1:10" ht="16" x14ac:dyDescent="0.2">
      <c r="A1920" s="16"/>
      <c r="B1920" s="16"/>
      <c r="C1920" s="23" t="s">
        <v>199</v>
      </c>
      <c r="D1920" s="40">
        <f>+Instrucciones!E747</f>
        <v>0</v>
      </c>
      <c r="E1920" s="40">
        <f>+D1920*(1+$E$1317)</f>
        <v>0</v>
      </c>
      <c r="F1920" s="40">
        <f>+E1920*(1+$F$1317)</f>
        <v>0</v>
      </c>
      <c r="G1920" s="40">
        <f>+F1920*(1+$G$1317)</f>
        <v>0</v>
      </c>
      <c r="H1920" s="40">
        <f>+G1920*(1+$H$1317)</f>
        <v>0</v>
      </c>
      <c r="I1920" s="16"/>
      <c r="J1920" s="16"/>
    </row>
    <row r="1921" spans="1:10" ht="16" x14ac:dyDescent="0.2">
      <c r="A1921" s="16"/>
      <c r="B1921" s="16"/>
      <c r="C1921" s="16"/>
      <c r="D1921" s="28">
        <f>+D1920*D1919</f>
        <v>0</v>
      </c>
      <c r="E1921" s="28">
        <f>+E1920*E1919</f>
        <v>0</v>
      </c>
      <c r="F1921" s="28">
        <f>+F1920*F1919</f>
        <v>0</v>
      </c>
      <c r="G1921" s="28">
        <f>+G1920*G1919</f>
        <v>0</v>
      </c>
      <c r="H1921" s="28">
        <f>+H1920*H1919</f>
        <v>0</v>
      </c>
      <c r="I1921" s="16"/>
      <c r="J1921" s="16"/>
    </row>
    <row r="1922" spans="1:10" ht="16" x14ac:dyDescent="0.2">
      <c r="A1922" s="16"/>
      <c r="B1922" s="16"/>
      <c r="C1922" s="16"/>
      <c r="D1922" s="29"/>
      <c r="E1922" s="29"/>
      <c r="F1922" s="29"/>
      <c r="G1922" s="29"/>
      <c r="H1922" s="29"/>
      <c r="I1922" s="16"/>
      <c r="J1922" s="16"/>
    </row>
    <row r="1923" spans="1:10" ht="16" x14ac:dyDescent="0.2">
      <c r="A1923" s="16"/>
      <c r="B1923" s="41" t="str">
        <f>+B895</f>
        <v xml:space="preserve"> </v>
      </c>
      <c r="C1923" s="23" t="s">
        <v>190</v>
      </c>
      <c r="D1923" s="40">
        <f>+D895</f>
        <v>0</v>
      </c>
      <c r="E1923" s="40">
        <f>+E895</f>
        <v>0</v>
      </c>
      <c r="F1923" s="40">
        <f>+F895</f>
        <v>0</v>
      </c>
      <c r="G1923" s="40">
        <f>+G895</f>
        <v>0</v>
      </c>
      <c r="H1923" s="40">
        <f>+H895</f>
        <v>0</v>
      </c>
      <c r="I1923" s="16"/>
      <c r="J1923" s="16"/>
    </row>
    <row r="1924" spans="1:10" ht="16" x14ac:dyDescent="0.2">
      <c r="A1924" s="16"/>
      <c r="B1924" s="16"/>
      <c r="C1924" s="23" t="s">
        <v>199</v>
      </c>
      <c r="D1924" s="40">
        <f>+Instrucciones!E748</f>
        <v>0</v>
      </c>
      <c r="E1924" s="40">
        <f>+D1924*(1+$E$1317)</f>
        <v>0</v>
      </c>
      <c r="F1924" s="40">
        <f>+E1924*(1+$F$1317)</f>
        <v>0</v>
      </c>
      <c r="G1924" s="40">
        <f>+F1924*(1+$G$1317)</f>
        <v>0</v>
      </c>
      <c r="H1924" s="40">
        <f>+G1924*(1+$H$1317)</f>
        <v>0</v>
      </c>
      <c r="I1924" s="16"/>
      <c r="J1924" s="16"/>
    </row>
    <row r="1925" spans="1:10" ht="16" x14ac:dyDescent="0.2">
      <c r="A1925" s="16"/>
      <c r="B1925" s="16"/>
      <c r="C1925" s="16"/>
      <c r="D1925" s="28">
        <f>+D1924*D1923</f>
        <v>0</v>
      </c>
      <c r="E1925" s="28">
        <f>+E1924*E1923</f>
        <v>0</v>
      </c>
      <c r="F1925" s="28">
        <f>+F1924*F1923</f>
        <v>0</v>
      </c>
      <c r="G1925" s="28">
        <f>+G1924*G1923</f>
        <v>0</v>
      </c>
      <c r="H1925" s="28">
        <f>+H1924*H1923</f>
        <v>0</v>
      </c>
      <c r="I1925" s="16"/>
      <c r="J1925" s="16"/>
    </row>
    <row r="1926" spans="1:10" ht="16" x14ac:dyDescent="0.2">
      <c r="A1926" s="16"/>
      <c r="B1926" s="16"/>
      <c r="C1926" s="16"/>
      <c r="D1926" s="29"/>
      <c r="E1926" s="29"/>
      <c r="F1926" s="29"/>
      <c r="G1926" s="29"/>
      <c r="H1926" s="29"/>
      <c r="I1926" s="16"/>
      <c r="J1926" s="16"/>
    </row>
    <row r="1927" spans="1:10" ht="16" x14ac:dyDescent="0.2">
      <c r="A1927" s="16"/>
      <c r="B1927" s="41" t="str">
        <f>+B899</f>
        <v xml:space="preserve"> </v>
      </c>
      <c r="C1927" s="23" t="s">
        <v>190</v>
      </c>
      <c r="D1927" s="40">
        <f>+D899</f>
        <v>0</v>
      </c>
      <c r="E1927" s="40">
        <f>+E899</f>
        <v>0</v>
      </c>
      <c r="F1927" s="40">
        <f>+F899</f>
        <v>0</v>
      </c>
      <c r="G1927" s="40">
        <f>+G899</f>
        <v>0</v>
      </c>
      <c r="H1927" s="40">
        <f>+H899</f>
        <v>0</v>
      </c>
      <c r="I1927" s="16"/>
      <c r="J1927" s="16"/>
    </row>
    <row r="1928" spans="1:10" ht="16" x14ac:dyDescent="0.2">
      <c r="A1928" s="16"/>
      <c r="B1928" s="16"/>
      <c r="C1928" s="23" t="s">
        <v>199</v>
      </c>
      <c r="D1928" s="40">
        <f>+Instrucciones!E749</f>
        <v>0</v>
      </c>
      <c r="E1928" s="40">
        <f>+D1928*(1+$E$1317)</f>
        <v>0</v>
      </c>
      <c r="F1928" s="40">
        <f>+E1928*(1+$F$1317)</f>
        <v>0</v>
      </c>
      <c r="G1928" s="40">
        <f>+F1928*(1+$G$1317)</f>
        <v>0</v>
      </c>
      <c r="H1928" s="40">
        <f>+G1928*(1+$H$1317)</f>
        <v>0</v>
      </c>
      <c r="I1928" s="16"/>
      <c r="J1928" s="16"/>
    </row>
    <row r="1929" spans="1:10" ht="16" x14ac:dyDescent="0.2">
      <c r="A1929" s="16"/>
      <c r="B1929" s="16"/>
      <c r="C1929" s="16"/>
      <c r="D1929" s="28">
        <f>+D1928*D1927</f>
        <v>0</v>
      </c>
      <c r="E1929" s="28">
        <f>+E1928*E1927</f>
        <v>0</v>
      </c>
      <c r="F1929" s="28">
        <f>+F1928*F1927</f>
        <v>0</v>
      </c>
      <c r="G1929" s="28">
        <f>+G1928*G1927</f>
        <v>0</v>
      </c>
      <c r="H1929" s="28">
        <f>+H1928*H1927</f>
        <v>0</v>
      </c>
      <c r="I1929" s="16"/>
      <c r="J1929" s="16"/>
    </row>
    <row r="1930" spans="1:10" ht="16" x14ac:dyDescent="0.2">
      <c r="A1930" s="16"/>
      <c r="B1930" s="16"/>
      <c r="C1930" s="16"/>
      <c r="D1930" s="29"/>
      <c r="E1930" s="29"/>
      <c r="F1930" s="29"/>
      <c r="G1930" s="29"/>
      <c r="H1930" s="29"/>
      <c r="I1930" s="16"/>
      <c r="J1930" s="16"/>
    </row>
    <row r="1931" spans="1:10" ht="16" x14ac:dyDescent="0.2">
      <c r="A1931" s="16"/>
      <c r="B1931" s="41" t="str">
        <f>+B903</f>
        <v xml:space="preserve"> </v>
      </c>
      <c r="C1931" s="23" t="s">
        <v>190</v>
      </c>
      <c r="D1931" s="40">
        <f>+D903</f>
        <v>0</v>
      </c>
      <c r="E1931" s="40">
        <f>+E903</f>
        <v>0</v>
      </c>
      <c r="F1931" s="40">
        <f>+F903</f>
        <v>0</v>
      </c>
      <c r="G1931" s="40">
        <f>+G903</f>
        <v>0</v>
      </c>
      <c r="H1931" s="40">
        <f>+H903</f>
        <v>0</v>
      </c>
      <c r="I1931" s="16"/>
      <c r="J1931" s="16"/>
    </row>
    <row r="1932" spans="1:10" ht="16" x14ac:dyDescent="0.2">
      <c r="A1932" s="16"/>
      <c r="B1932" s="16"/>
      <c r="C1932" s="23" t="s">
        <v>199</v>
      </c>
      <c r="D1932" s="40">
        <f>+Instrucciones!E750</f>
        <v>0</v>
      </c>
      <c r="E1932" s="40">
        <f>+D1932*(1+$E$1317)</f>
        <v>0</v>
      </c>
      <c r="F1932" s="40">
        <f>+E1932*(1+$F$1317)</f>
        <v>0</v>
      </c>
      <c r="G1932" s="40">
        <f>+F1932*(1+$G$1317)</f>
        <v>0</v>
      </c>
      <c r="H1932" s="40">
        <f>+G1932*(1+$H$1317)</f>
        <v>0</v>
      </c>
      <c r="I1932" s="16"/>
      <c r="J1932" s="16"/>
    </row>
    <row r="1933" spans="1:10" ht="16" x14ac:dyDescent="0.2">
      <c r="A1933" s="16"/>
      <c r="B1933" s="16"/>
      <c r="C1933" s="16"/>
      <c r="D1933" s="28">
        <f>+D1932*D1931</f>
        <v>0</v>
      </c>
      <c r="E1933" s="28">
        <f>+E1932*E1931</f>
        <v>0</v>
      </c>
      <c r="F1933" s="28">
        <f>+F1932*F1931</f>
        <v>0</v>
      </c>
      <c r="G1933" s="28">
        <f>+G1932*G1931</f>
        <v>0</v>
      </c>
      <c r="H1933" s="28">
        <f>+H1932*H1931</f>
        <v>0</v>
      </c>
      <c r="I1933" s="16"/>
      <c r="J1933" s="16"/>
    </row>
    <row r="1934" spans="1:10" ht="16" x14ac:dyDescent="0.2">
      <c r="A1934" s="16"/>
      <c r="B1934" s="16"/>
      <c r="C1934" s="16"/>
      <c r="D1934" s="29"/>
      <c r="E1934" s="29"/>
      <c r="F1934" s="29"/>
      <c r="G1934" s="29"/>
      <c r="H1934" s="29"/>
      <c r="I1934" s="16"/>
      <c r="J1934" s="16"/>
    </row>
    <row r="1935" spans="1:10" ht="16" x14ac:dyDescent="0.2">
      <c r="A1935" s="16"/>
      <c r="B1935" s="41" t="str">
        <f>+B907</f>
        <v xml:space="preserve"> </v>
      </c>
      <c r="C1935" s="23" t="s">
        <v>190</v>
      </c>
      <c r="D1935" s="40">
        <f>+D907</f>
        <v>0</v>
      </c>
      <c r="E1935" s="40">
        <f>+E907</f>
        <v>0</v>
      </c>
      <c r="F1935" s="40">
        <f>+F907</f>
        <v>0</v>
      </c>
      <c r="G1935" s="40">
        <f>+G907</f>
        <v>0</v>
      </c>
      <c r="H1935" s="40">
        <f>+H907</f>
        <v>0</v>
      </c>
      <c r="I1935" s="16"/>
      <c r="J1935" s="16"/>
    </row>
    <row r="1936" spans="1:10" ht="16" x14ac:dyDescent="0.2">
      <c r="A1936" s="16"/>
      <c r="B1936" s="16"/>
      <c r="C1936" s="23" t="s">
        <v>199</v>
      </c>
      <c r="D1936" s="40">
        <f>+Instrucciones!E751</f>
        <v>0</v>
      </c>
      <c r="E1936" s="40">
        <f>+D1936*(1+$E$1317)</f>
        <v>0</v>
      </c>
      <c r="F1936" s="40">
        <f>+E1936*(1+$F$1317)</f>
        <v>0</v>
      </c>
      <c r="G1936" s="40">
        <f>+F1936*(1+$G$1317)</f>
        <v>0</v>
      </c>
      <c r="H1936" s="40">
        <f>+G1936*(1+$H$1317)</f>
        <v>0</v>
      </c>
      <c r="I1936" s="16"/>
      <c r="J1936" s="16"/>
    </row>
    <row r="1937" spans="1:10" ht="16" x14ac:dyDescent="0.2">
      <c r="A1937" s="16"/>
      <c r="B1937" s="16"/>
      <c r="C1937" s="16"/>
      <c r="D1937" s="28">
        <f>+D1936*D1935</f>
        <v>0</v>
      </c>
      <c r="E1937" s="28">
        <f>+E1936*E1935</f>
        <v>0</v>
      </c>
      <c r="F1937" s="28">
        <f>+F1936*F1935</f>
        <v>0</v>
      </c>
      <c r="G1937" s="28">
        <f>+G1936*G1935</f>
        <v>0</v>
      </c>
      <c r="H1937" s="28">
        <f>+H1936*H1935</f>
        <v>0</v>
      </c>
      <c r="I1937" s="16"/>
      <c r="J1937" s="16"/>
    </row>
    <row r="1938" spans="1:10" ht="16" x14ac:dyDescent="0.2">
      <c r="A1938" s="16"/>
      <c r="B1938" s="16"/>
      <c r="C1938" s="16"/>
      <c r="D1938" s="29"/>
      <c r="E1938" s="29"/>
      <c r="F1938" s="29"/>
      <c r="G1938" s="29"/>
      <c r="H1938" s="29"/>
      <c r="I1938" s="16"/>
      <c r="J1938" s="16"/>
    </row>
    <row r="1939" spans="1:10" ht="16" x14ac:dyDescent="0.2">
      <c r="A1939" s="16"/>
      <c r="B1939" s="41" t="str">
        <f>+B911</f>
        <v xml:space="preserve"> </v>
      </c>
      <c r="C1939" s="23" t="s">
        <v>190</v>
      </c>
      <c r="D1939" s="40">
        <f>+D911</f>
        <v>0</v>
      </c>
      <c r="E1939" s="40">
        <f>+E911</f>
        <v>0</v>
      </c>
      <c r="F1939" s="40">
        <f>+F911</f>
        <v>0</v>
      </c>
      <c r="G1939" s="40">
        <f>+G911</f>
        <v>0</v>
      </c>
      <c r="H1939" s="40">
        <f>+H911</f>
        <v>0</v>
      </c>
      <c r="I1939" s="16"/>
      <c r="J1939" s="16"/>
    </row>
    <row r="1940" spans="1:10" ht="16" x14ac:dyDescent="0.2">
      <c r="A1940" s="16"/>
      <c r="B1940" s="16"/>
      <c r="C1940" s="23" t="s">
        <v>199</v>
      </c>
      <c r="D1940" s="40">
        <f>+Instrucciones!E752</f>
        <v>0</v>
      </c>
      <c r="E1940" s="40">
        <f>+D1940*(1+$E$1317)</f>
        <v>0</v>
      </c>
      <c r="F1940" s="40">
        <f>+E1940*(1+$F$1317)</f>
        <v>0</v>
      </c>
      <c r="G1940" s="40">
        <f>+F1940*(1+$G$1317)</f>
        <v>0</v>
      </c>
      <c r="H1940" s="40">
        <f>+G1940*(1+$H$1317)</f>
        <v>0</v>
      </c>
      <c r="I1940" s="16"/>
      <c r="J1940" s="16"/>
    </row>
    <row r="1941" spans="1:10" ht="16" x14ac:dyDescent="0.2">
      <c r="A1941" s="16"/>
      <c r="B1941" s="16"/>
      <c r="C1941" s="16"/>
      <c r="D1941" s="28">
        <f>+D1940*D1939</f>
        <v>0</v>
      </c>
      <c r="E1941" s="28">
        <f>+E1940*E1939</f>
        <v>0</v>
      </c>
      <c r="F1941" s="28">
        <f>+F1940*F1939</f>
        <v>0</v>
      </c>
      <c r="G1941" s="28">
        <f>+G1940*G1939</f>
        <v>0</v>
      </c>
      <c r="H1941" s="28">
        <f>+H1940*H1939</f>
        <v>0</v>
      </c>
      <c r="I1941" s="16"/>
      <c r="J1941" s="16"/>
    </row>
    <row r="1942" spans="1:10" ht="16" x14ac:dyDescent="0.2">
      <c r="A1942" s="16"/>
      <c r="B1942" s="16"/>
      <c r="C1942" s="16"/>
      <c r="D1942" s="29"/>
      <c r="E1942" s="29"/>
      <c r="F1942" s="29"/>
      <c r="G1942" s="29"/>
      <c r="H1942" s="29"/>
      <c r="I1942" s="16"/>
      <c r="J1942" s="16"/>
    </row>
    <row r="1943" spans="1:10" ht="16" x14ac:dyDescent="0.2">
      <c r="A1943" s="16"/>
      <c r="B1943" s="41" t="str">
        <f>+B915</f>
        <v xml:space="preserve"> </v>
      </c>
      <c r="C1943" s="23" t="s">
        <v>190</v>
      </c>
      <c r="D1943" s="40">
        <f>+D915</f>
        <v>0</v>
      </c>
      <c r="E1943" s="40">
        <f>+E915</f>
        <v>0</v>
      </c>
      <c r="F1943" s="40">
        <f>+F915</f>
        <v>0</v>
      </c>
      <c r="G1943" s="40">
        <f>+G915</f>
        <v>0</v>
      </c>
      <c r="H1943" s="40">
        <f>+H915</f>
        <v>0</v>
      </c>
      <c r="I1943" s="16"/>
      <c r="J1943" s="16"/>
    </row>
    <row r="1944" spans="1:10" ht="16" x14ac:dyDescent="0.2">
      <c r="A1944" s="16"/>
      <c r="B1944" s="16"/>
      <c r="C1944" s="23" t="s">
        <v>199</v>
      </c>
      <c r="D1944" s="40">
        <f>+Instrucciones!E753</f>
        <v>0</v>
      </c>
      <c r="E1944" s="40">
        <f>+D1944*(1+$E$1317)</f>
        <v>0</v>
      </c>
      <c r="F1944" s="40">
        <f>+E1944*(1+$F$1317)</f>
        <v>0</v>
      </c>
      <c r="G1944" s="40">
        <f>+F1944*(1+$G$1317)</f>
        <v>0</v>
      </c>
      <c r="H1944" s="40">
        <f>+G1944*(1+$H$1317)</f>
        <v>0</v>
      </c>
      <c r="I1944" s="16"/>
      <c r="J1944" s="16"/>
    </row>
    <row r="1945" spans="1:10" ht="16" x14ac:dyDescent="0.2">
      <c r="A1945" s="16"/>
      <c r="B1945" s="16"/>
      <c r="C1945" s="16"/>
      <c r="D1945" s="28">
        <f>+D1944*D1943</f>
        <v>0</v>
      </c>
      <c r="E1945" s="28">
        <f>+E1944*E1943</f>
        <v>0</v>
      </c>
      <c r="F1945" s="28">
        <f>+F1944*F1943</f>
        <v>0</v>
      </c>
      <c r="G1945" s="28">
        <f>+G1944*G1943</f>
        <v>0</v>
      </c>
      <c r="H1945" s="28">
        <f>+H1944*H1943</f>
        <v>0</v>
      </c>
      <c r="I1945" s="16"/>
      <c r="J1945" s="16"/>
    </row>
    <row r="1946" spans="1:10" ht="16" x14ac:dyDescent="0.2">
      <c r="A1946" s="16"/>
      <c r="B1946" s="16"/>
      <c r="C1946" s="16"/>
      <c r="D1946" s="29"/>
      <c r="E1946" s="29"/>
      <c r="F1946" s="29"/>
      <c r="G1946" s="29"/>
      <c r="H1946" s="29"/>
      <c r="I1946" s="16"/>
      <c r="J1946" s="16"/>
    </row>
    <row r="1947" spans="1:10" ht="16" x14ac:dyDescent="0.2">
      <c r="A1947" s="16"/>
      <c r="B1947" s="41" t="str">
        <f>+B919</f>
        <v xml:space="preserve"> </v>
      </c>
      <c r="C1947" s="23" t="s">
        <v>190</v>
      </c>
      <c r="D1947" s="40">
        <f>+D919</f>
        <v>0</v>
      </c>
      <c r="E1947" s="40">
        <f>+E919</f>
        <v>0</v>
      </c>
      <c r="F1947" s="40">
        <f>+F919</f>
        <v>0</v>
      </c>
      <c r="G1947" s="40">
        <f>+G919</f>
        <v>0</v>
      </c>
      <c r="H1947" s="40">
        <f>+H919</f>
        <v>0</v>
      </c>
      <c r="I1947" s="16"/>
      <c r="J1947" s="16"/>
    </row>
    <row r="1948" spans="1:10" ht="16" x14ac:dyDescent="0.2">
      <c r="A1948" s="16"/>
      <c r="B1948" s="16"/>
      <c r="C1948" s="23" t="s">
        <v>199</v>
      </c>
      <c r="D1948" s="40">
        <f>+Instrucciones!E754</f>
        <v>0</v>
      </c>
      <c r="E1948" s="40">
        <f>+D1948*(1+$E$1317)</f>
        <v>0</v>
      </c>
      <c r="F1948" s="40">
        <f>+E1948*(1+$F$1317)</f>
        <v>0</v>
      </c>
      <c r="G1948" s="40">
        <f>+F1948*(1+$G$1317)</f>
        <v>0</v>
      </c>
      <c r="H1948" s="40">
        <f>+G1948*(1+$H$1317)</f>
        <v>0</v>
      </c>
      <c r="I1948" s="16"/>
      <c r="J1948" s="16"/>
    </row>
    <row r="1949" spans="1:10" ht="16" x14ac:dyDescent="0.2">
      <c r="A1949" s="16"/>
      <c r="B1949" s="16"/>
      <c r="C1949" s="16"/>
      <c r="D1949" s="28">
        <f>+D1948*D1947</f>
        <v>0</v>
      </c>
      <c r="E1949" s="28">
        <f>+E1948*E1947</f>
        <v>0</v>
      </c>
      <c r="F1949" s="28">
        <f>+F1948*F1947</f>
        <v>0</v>
      </c>
      <c r="G1949" s="28">
        <f>+G1948*G1947</f>
        <v>0</v>
      </c>
      <c r="H1949" s="28">
        <f>+H1948*H1947</f>
        <v>0</v>
      </c>
      <c r="I1949" s="16"/>
      <c r="J1949" s="16"/>
    </row>
    <row r="1950" spans="1:10" ht="16" x14ac:dyDescent="0.2">
      <c r="A1950" s="16"/>
      <c r="B1950" s="16"/>
      <c r="C1950" s="16"/>
      <c r="D1950" s="29"/>
      <c r="E1950" s="29"/>
      <c r="F1950" s="29"/>
      <c r="G1950" s="29"/>
      <c r="H1950" s="29"/>
      <c r="I1950" s="16"/>
      <c r="J1950" s="16"/>
    </row>
    <row r="1951" spans="1:10" ht="16" x14ac:dyDescent="0.2">
      <c r="A1951" s="16"/>
      <c r="B1951" s="41" t="str">
        <f>+B923</f>
        <v xml:space="preserve"> </v>
      </c>
      <c r="C1951" s="23" t="s">
        <v>190</v>
      </c>
      <c r="D1951" s="40">
        <f>+D923</f>
        <v>0</v>
      </c>
      <c r="E1951" s="40">
        <f>+E923</f>
        <v>0</v>
      </c>
      <c r="F1951" s="40">
        <f>+F923</f>
        <v>0</v>
      </c>
      <c r="G1951" s="40">
        <f>+G923</f>
        <v>0</v>
      </c>
      <c r="H1951" s="40">
        <f>+H923</f>
        <v>0</v>
      </c>
      <c r="I1951" s="16"/>
      <c r="J1951" s="16"/>
    </row>
    <row r="1952" spans="1:10" ht="16" x14ac:dyDescent="0.2">
      <c r="A1952" s="16"/>
      <c r="B1952" s="16"/>
      <c r="C1952" s="23" t="s">
        <v>199</v>
      </c>
      <c r="D1952" s="40">
        <f>+Instrucciones!E755</f>
        <v>0</v>
      </c>
      <c r="E1952" s="40">
        <f>+D1952*(1+$E$1317)</f>
        <v>0</v>
      </c>
      <c r="F1952" s="40">
        <f>+E1952*(1+$F$1317)</f>
        <v>0</v>
      </c>
      <c r="G1952" s="40">
        <f>+F1952*(1+$G$1317)</f>
        <v>0</v>
      </c>
      <c r="H1952" s="40">
        <f>+G1952*(1+$H$1317)</f>
        <v>0</v>
      </c>
      <c r="I1952" s="16"/>
      <c r="J1952" s="16"/>
    </row>
    <row r="1953" spans="1:10" ht="16" x14ac:dyDescent="0.2">
      <c r="A1953" s="16"/>
      <c r="B1953" s="16"/>
      <c r="C1953" s="16"/>
      <c r="D1953" s="28">
        <f>+D1952*D1951</f>
        <v>0</v>
      </c>
      <c r="E1953" s="28">
        <f>+E1952*E1951</f>
        <v>0</v>
      </c>
      <c r="F1953" s="28">
        <f>+F1952*F1951</f>
        <v>0</v>
      </c>
      <c r="G1953" s="28">
        <f>+G1952*G1951</f>
        <v>0</v>
      </c>
      <c r="H1953" s="28">
        <f>+H1952*H1951</f>
        <v>0</v>
      </c>
      <c r="I1953" s="16"/>
      <c r="J1953" s="16"/>
    </row>
    <row r="1954" spans="1:10" ht="16" x14ac:dyDescent="0.2">
      <c r="A1954" s="16"/>
      <c r="B1954" s="16"/>
      <c r="C1954" s="16"/>
      <c r="D1954" s="29"/>
      <c r="E1954" s="29"/>
      <c r="F1954" s="29"/>
      <c r="G1954" s="29"/>
      <c r="H1954" s="29"/>
      <c r="I1954" s="16"/>
      <c r="J1954" s="16"/>
    </row>
    <row r="1955" spans="1:10" ht="16" x14ac:dyDescent="0.2">
      <c r="A1955" s="16"/>
      <c r="B1955" s="41" t="str">
        <f>+B927</f>
        <v xml:space="preserve"> </v>
      </c>
      <c r="C1955" s="23" t="s">
        <v>190</v>
      </c>
      <c r="D1955" s="40">
        <f>+D927</f>
        <v>0</v>
      </c>
      <c r="E1955" s="40">
        <f>+E927</f>
        <v>0</v>
      </c>
      <c r="F1955" s="40">
        <f>+F927</f>
        <v>0</v>
      </c>
      <c r="G1955" s="40">
        <f>+G927</f>
        <v>0</v>
      </c>
      <c r="H1955" s="40">
        <f>+H927</f>
        <v>0</v>
      </c>
      <c r="I1955" s="16"/>
      <c r="J1955" s="16"/>
    </row>
    <row r="1956" spans="1:10" ht="16" x14ac:dyDescent="0.2">
      <c r="A1956" s="16"/>
      <c r="B1956" s="16"/>
      <c r="C1956" s="23" t="s">
        <v>199</v>
      </c>
      <c r="D1956" s="40">
        <f>+Instrucciones!E756</f>
        <v>0</v>
      </c>
      <c r="E1956" s="40">
        <f>+D1956*(1+$E$1317)</f>
        <v>0</v>
      </c>
      <c r="F1956" s="40">
        <f>+E1956*(1+$F$1317)</f>
        <v>0</v>
      </c>
      <c r="G1956" s="40">
        <f>+F1956*(1+$G$1317)</f>
        <v>0</v>
      </c>
      <c r="H1956" s="40">
        <f>+G1956*(1+$H$1317)</f>
        <v>0</v>
      </c>
      <c r="I1956" s="16"/>
      <c r="J1956" s="16"/>
    </row>
    <row r="1957" spans="1:10" ht="16" x14ac:dyDescent="0.2">
      <c r="A1957" s="16"/>
      <c r="B1957" s="16"/>
      <c r="C1957" s="16"/>
      <c r="D1957" s="28">
        <f>+D1956*D1955</f>
        <v>0</v>
      </c>
      <c r="E1957" s="28">
        <f>+E1956*E1955</f>
        <v>0</v>
      </c>
      <c r="F1957" s="28">
        <f>+F1956*F1955</f>
        <v>0</v>
      </c>
      <c r="G1957" s="28">
        <f>+G1956*G1955</f>
        <v>0</v>
      </c>
      <c r="H1957" s="28">
        <f>+H1956*H1955</f>
        <v>0</v>
      </c>
      <c r="I1957" s="16"/>
      <c r="J1957" s="16"/>
    </row>
    <row r="1958" spans="1:10" ht="16" x14ac:dyDescent="0.2">
      <c r="A1958" s="16"/>
      <c r="B1958" s="16"/>
      <c r="C1958" s="16"/>
      <c r="D1958" s="29"/>
      <c r="E1958" s="29"/>
      <c r="F1958" s="29"/>
      <c r="G1958" s="29"/>
      <c r="H1958" s="29"/>
      <c r="I1958" s="16"/>
      <c r="J1958" s="16"/>
    </row>
    <row r="1959" spans="1:10" ht="16" x14ac:dyDescent="0.2">
      <c r="A1959" s="16"/>
      <c r="B1959" s="41" t="str">
        <f>+B931</f>
        <v xml:space="preserve"> </v>
      </c>
      <c r="C1959" s="23" t="s">
        <v>190</v>
      </c>
      <c r="D1959" s="40">
        <f>+D931</f>
        <v>0</v>
      </c>
      <c r="E1959" s="40">
        <f>+E931</f>
        <v>0</v>
      </c>
      <c r="F1959" s="40">
        <f>+F931</f>
        <v>0</v>
      </c>
      <c r="G1959" s="40">
        <f>+G931</f>
        <v>0</v>
      </c>
      <c r="H1959" s="40">
        <f>+H931</f>
        <v>0</v>
      </c>
      <c r="I1959" s="16"/>
      <c r="J1959" s="16"/>
    </row>
    <row r="1960" spans="1:10" ht="16" x14ac:dyDescent="0.2">
      <c r="A1960" s="16"/>
      <c r="B1960" s="16"/>
      <c r="C1960" s="23" t="s">
        <v>199</v>
      </c>
      <c r="D1960" s="40">
        <f>+Instrucciones!E757</f>
        <v>0</v>
      </c>
      <c r="E1960" s="40">
        <f>+D1960*(1+$E$1317)</f>
        <v>0</v>
      </c>
      <c r="F1960" s="40">
        <f>+E1960*(1+$F$1317)</f>
        <v>0</v>
      </c>
      <c r="G1960" s="40">
        <f>+F1960*(1+$G$1317)</f>
        <v>0</v>
      </c>
      <c r="H1960" s="40">
        <f>+G1960*(1+$H$1317)</f>
        <v>0</v>
      </c>
      <c r="I1960" s="16"/>
      <c r="J1960" s="16"/>
    </row>
    <row r="1961" spans="1:10" ht="16" x14ac:dyDescent="0.2">
      <c r="A1961" s="16"/>
      <c r="B1961" s="16"/>
      <c r="C1961" s="16"/>
      <c r="D1961" s="28">
        <f>+D1960*D1959</f>
        <v>0</v>
      </c>
      <c r="E1961" s="28">
        <f>+E1960*E1959</f>
        <v>0</v>
      </c>
      <c r="F1961" s="28">
        <f>+F1960*F1959</f>
        <v>0</v>
      </c>
      <c r="G1961" s="28">
        <f>+G1960*G1959</f>
        <v>0</v>
      </c>
      <c r="H1961" s="28">
        <f>+H1960*H1959</f>
        <v>0</v>
      </c>
      <c r="I1961" s="16"/>
      <c r="J1961" s="16"/>
    </row>
    <row r="1962" spans="1:10" ht="16" x14ac:dyDescent="0.2">
      <c r="A1962" s="16"/>
      <c r="B1962" s="16"/>
      <c r="C1962" s="16"/>
      <c r="D1962" s="29"/>
      <c r="E1962" s="29"/>
      <c r="F1962" s="29"/>
      <c r="G1962" s="29"/>
      <c r="H1962" s="29"/>
      <c r="I1962" s="16"/>
      <c r="J1962" s="16"/>
    </row>
    <row r="1963" spans="1:10" ht="16" x14ac:dyDescent="0.2">
      <c r="A1963" s="16"/>
      <c r="B1963" s="41" t="str">
        <f>+B935</f>
        <v xml:space="preserve"> </v>
      </c>
      <c r="C1963" s="23" t="s">
        <v>190</v>
      </c>
      <c r="D1963" s="40">
        <f>+D935</f>
        <v>0</v>
      </c>
      <c r="E1963" s="40">
        <f>+E935</f>
        <v>0</v>
      </c>
      <c r="F1963" s="40">
        <f>+F935</f>
        <v>0</v>
      </c>
      <c r="G1963" s="40">
        <f>+G935</f>
        <v>0</v>
      </c>
      <c r="H1963" s="40">
        <f>+H935</f>
        <v>0</v>
      </c>
      <c r="I1963" s="16"/>
      <c r="J1963" s="16"/>
    </row>
    <row r="1964" spans="1:10" ht="16" x14ac:dyDescent="0.2">
      <c r="A1964" s="16"/>
      <c r="B1964" s="16"/>
      <c r="C1964" s="23" t="s">
        <v>199</v>
      </c>
      <c r="D1964" s="40">
        <f>+Instrucciones!E758</f>
        <v>0</v>
      </c>
      <c r="E1964" s="40">
        <f>+D1964*(1+$E$1317)</f>
        <v>0</v>
      </c>
      <c r="F1964" s="40">
        <f>+E1964*(1+$F$1317)</f>
        <v>0</v>
      </c>
      <c r="G1964" s="40">
        <f>+F1964*(1+$G$1317)</f>
        <v>0</v>
      </c>
      <c r="H1964" s="40">
        <f>+G1964*(1+$H$1317)</f>
        <v>0</v>
      </c>
      <c r="I1964" s="16"/>
      <c r="J1964" s="16"/>
    </row>
    <row r="1965" spans="1:10" ht="16" x14ac:dyDescent="0.2">
      <c r="A1965" s="16"/>
      <c r="B1965" s="16"/>
      <c r="C1965" s="16"/>
      <c r="D1965" s="28">
        <f>+D1964*D1963</f>
        <v>0</v>
      </c>
      <c r="E1965" s="28">
        <f>+E1964*E1963</f>
        <v>0</v>
      </c>
      <c r="F1965" s="28">
        <f>+F1964*F1963</f>
        <v>0</v>
      </c>
      <c r="G1965" s="28">
        <f>+G1964*G1963</f>
        <v>0</v>
      </c>
      <c r="H1965" s="28">
        <f>+H1964*H1963</f>
        <v>0</v>
      </c>
      <c r="I1965" s="16"/>
      <c r="J1965" s="16"/>
    </row>
    <row r="1966" spans="1:10" ht="16" x14ac:dyDescent="0.2">
      <c r="A1966" s="16"/>
      <c r="B1966" s="16"/>
      <c r="C1966" s="16"/>
      <c r="D1966" s="29"/>
      <c r="E1966" s="29"/>
      <c r="F1966" s="29"/>
      <c r="G1966" s="29"/>
      <c r="H1966" s="29"/>
      <c r="I1966" s="16"/>
      <c r="J1966" s="16"/>
    </row>
    <row r="1967" spans="1:10" ht="16" x14ac:dyDescent="0.2">
      <c r="A1967" s="16"/>
      <c r="B1967" s="41" t="str">
        <f>+B939</f>
        <v xml:space="preserve"> </v>
      </c>
      <c r="C1967" s="23" t="s">
        <v>190</v>
      </c>
      <c r="D1967" s="40">
        <f>+D939</f>
        <v>0</v>
      </c>
      <c r="E1967" s="40">
        <f>+E939</f>
        <v>0</v>
      </c>
      <c r="F1967" s="40">
        <f>+F939</f>
        <v>0</v>
      </c>
      <c r="G1967" s="40">
        <f>+G939</f>
        <v>0</v>
      </c>
      <c r="H1967" s="40">
        <f>+H939</f>
        <v>0</v>
      </c>
      <c r="I1967" s="16"/>
      <c r="J1967" s="16"/>
    </row>
    <row r="1968" spans="1:10" ht="16" x14ac:dyDescent="0.2">
      <c r="A1968" s="16"/>
      <c r="B1968" s="16"/>
      <c r="C1968" s="23" t="s">
        <v>199</v>
      </c>
      <c r="D1968" s="40">
        <f>+Instrucciones!E759</f>
        <v>0</v>
      </c>
      <c r="E1968" s="40">
        <f>+D1968*(1+$E$1317)</f>
        <v>0</v>
      </c>
      <c r="F1968" s="40">
        <f>+E1968*(1+$F$1317)</f>
        <v>0</v>
      </c>
      <c r="G1968" s="40">
        <f>+F1968*(1+$G$1317)</f>
        <v>0</v>
      </c>
      <c r="H1968" s="40">
        <f>+G1968*(1+$H$1317)</f>
        <v>0</v>
      </c>
      <c r="I1968" s="16"/>
      <c r="J1968" s="16"/>
    </row>
    <row r="1969" spans="1:10" ht="16" x14ac:dyDescent="0.2">
      <c r="A1969" s="16"/>
      <c r="B1969" s="16"/>
      <c r="C1969" s="16"/>
      <c r="D1969" s="28">
        <f>+D1968*D1967</f>
        <v>0</v>
      </c>
      <c r="E1969" s="28">
        <f>+E1968*E1967</f>
        <v>0</v>
      </c>
      <c r="F1969" s="28">
        <f>+F1968*F1967</f>
        <v>0</v>
      </c>
      <c r="G1969" s="28">
        <f>+G1968*G1967</f>
        <v>0</v>
      </c>
      <c r="H1969" s="28">
        <f>+H1968*H1967</f>
        <v>0</v>
      </c>
      <c r="I1969" s="16"/>
      <c r="J1969" s="16"/>
    </row>
    <row r="1970" spans="1:10" ht="16" x14ac:dyDescent="0.2">
      <c r="A1970" s="16"/>
      <c r="B1970" s="16"/>
      <c r="C1970" s="16"/>
      <c r="D1970" s="29"/>
      <c r="E1970" s="29"/>
      <c r="F1970" s="29"/>
      <c r="G1970" s="29"/>
      <c r="H1970" s="29"/>
      <c r="I1970" s="16"/>
      <c r="J1970" s="16"/>
    </row>
    <row r="1971" spans="1:10" ht="16" x14ac:dyDescent="0.2">
      <c r="A1971" s="16"/>
      <c r="B1971" s="41" t="str">
        <f>+B943</f>
        <v xml:space="preserve"> </v>
      </c>
      <c r="C1971" s="23" t="s">
        <v>190</v>
      </c>
      <c r="D1971" s="40">
        <f>+D943</f>
        <v>0</v>
      </c>
      <c r="E1971" s="40">
        <f>+E943</f>
        <v>0</v>
      </c>
      <c r="F1971" s="40">
        <f>+F943</f>
        <v>0</v>
      </c>
      <c r="G1971" s="40">
        <f>+G943</f>
        <v>0</v>
      </c>
      <c r="H1971" s="40">
        <f>+H943</f>
        <v>0</v>
      </c>
      <c r="I1971" s="16"/>
      <c r="J1971" s="16"/>
    </row>
    <row r="1972" spans="1:10" ht="16" x14ac:dyDescent="0.2">
      <c r="A1972" s="16"/>
      <c r="B1972" s="16"/>
      <c r="C1972" s="23" t="s">
        <v>199</v>
      </c>
      <c r="D1972" s="40">
        <f>+Instrucciones!E760</f>
        <v>0</v>
      </c>
      <c r="E1972" s="40">
        <f>+D1972*(1+$E$1317)</f>
        <v>0</v>
      </c>
      <c r="F1972" s="40">
        <f>+E1972*(1+$F$1317)</f>
        <v>0</v>
      </c>
      <c r="G1972" s="40">
        <f>+F1972*(1+$G$1317)</f>
        <v>0</v>
      </c>
      <c r="H1972" s="40">
        <f>+G1972*(1+$H$1317)</f>
        <v>0</v>
      </c>
      <c r="I1972" s="16"/>
      <c r="J1972" s="16"/>
    </row>
    <row r="1973" spans="1:10" ht="16" x14ac:dyDescent="0.2">
      <c r="A1973" s="16"/>
      <c r="B1973" s="16"/>
      <c r="C1973" s="16"/>
      <c r="D1973" s="28">
        <f>+D1972*D1971</f>
        <v>0</v>
      </c>
      <c r="E1973" s="28">
        <f>+E1972*E1971</f>
        <v>0</v>
      </c>
      <c r="F1973" s="28">
        <f>+F1972*F1971</f>
        <v>0</v>
      </c>
      <c r="G1973" s="28">
        <f>+G1972*G1971</f>
        <v>0</v>
      </c>
      <c r="H1973" s="28">
        <f>+H1972*H1971</f>
        <v>0</v>
      </c>
      <c r="I1973" s="16"/>
      <c r="J1973" s="16"/>
    </row>
    <row r="1974" spans="1:10" ht="16" x14ac:dyDescent="0.2">
      <c r="A1974" s="16"/>
      <c r="B1974" s="16"/>
      <c r="C1974" s="16"/>
      <c r="D1974" s="29"/>
      <c r="E1974" s="29"/>
      <c r="F1974" s="29"/>
      <c r="G1974" s="29"/>
      <c r="H1974" s="29"/>
      <c r="I1974" s="16"/>
      <c r="J1974" s="16"/>
    </row>
    <row r="1975" spans="1:10" ht="16" x14ac:dyDescent="0.2">
      <c r="A1975" s="16"/>
      <c r="B1975" s="41" t="str">
        <f>+B947</f>
        <v xml:space="preserve"> </v>
      </c>
      <c r="C1975" s="23" t="s">
        <v>190</v>
      </c>
      <c r="D1975" s="40">
        <f>+D947</f>
        <v>0</v>
      </c>
      <c r="E1975" s="40">
        <f>+E947</f>
        <v>0</v>
      </c>
      <c r="F1975" s="40">
        <f>+F947</f>
        <v>0</v>
      </c>
      <c r="G1975" s="40">
        <f>+G947</f>
        <v>0</v>
      </c>
      <c r="H1975" s="40">
        <f>+H947</f>
        <v>0</v>
      </c>
      <c r="I1975" s="16"/>
      <c r="J1975" s="16"/>
    </row>
    <row r="1976" spans="1:10" ht="16" x14ac:dyDescent="0.2">
      <c r="A1976" s="16"/>
      <c r="B1976" s="16"/>
      <c r="C1976" s="23" t="s">
        <v>199</v>
      </c>
      <c r="D1976" s="40">
        <f>+Instrucciones!E761</f>
        <v>0</v>
      </c>
      <c r="E1976" s="40">
        <f>+D1976*(1+$E$1317)</f>
        <v>0</v>
      </c>
      <c r="F1976" s="40">
        <f>+E1976*(1+$F$1317)</f>
        <v>0</v>
      </c>
      <c r="G1976" s="40">
        <f>+F1976*(1+$G$1317)</f>
        <v>0</v>
      </c>
      <c r="H1976" s="40">
        <f>+G1976*(1+$H$1317)</f>
        <v>0</v>
      </c>
      <c r="I1976" s="16"/>
      <c r="J1976" s="16"/>
    </row>
    <row r="1977" spans="1:10" ht="16" x14ac:dyDescent="0.2">
      <c r="A1977" s="16"/>
      <c r="B1977" s="16"/>
      <c r="C1977" s="16"/>
      <c r="D1977" s="28">
        <f>+D1976*D1975</f>
        <v>0</v>
      </c>
      <c r="E1977" s="28">
        <f>+E1976*E1975</f>
        <v>0</v>
      </c>
      <c r="F1977" s="28">
        <f>+F1976*F1975</f>
        <v>0</v>
      </c>
      <c r="G1977" s="28">
        <f>+G1976*G1975</f>
        <v>0</v>
      </c>
      <c r="H1977" s="28">
        <f>+H1976*H1975</f>
        <v>0</v>
      </c>
      <c r="I1977" s="16"/>
      <c r="J1977" s="16"/>
    </row>
    <row r="1978" spans="1:10" ht="16" x14ac:dyDescent="0.2">
      <c r="A1978" s="16"/>
      <c r="B1978" s="16"/>
      <c r="C1978" s="16"/>
      <c r="D1978" s="29"/>
      <c r="E1978" s="29"/>
      <c r="F1978" s="29"/>
      <c r="G1978" s="29"/>
      <c r="H1978" s="29"/>
      <c r="I1978" s="16"/>
      <c r="J1978" s="16"/>
    </row>
    <row r="1979" spans="1:10" ht="16" x14ac:dyDescent="0.2">
      <c r="A1979" s="16"/>
      <c r="B1979" s="41" t="str">
        <f>+B951</f>
        <v xml:space="preserve"> </v>
      </c>
      <c r="C1979" s="23" t="s">
        <v>190</v>
      </c>
      <c r="D1979" s="40">
        <f>+D951</f>
        <v>0</v>
      </c>
      <c r="E1979" s="40">
        <f>+E951</f>
        <v>0</v>
      </c>
      <c r="F1979" s="40">
        <f>+F951</f>
        <v>0</v>
      </c>
      <c r="G1979" s="40">
        <f>+G951</f>
        <v>0</v>
      </c>
      <c r="H1979" s="40">
        <f>+H951</f>
        <v>0</v>
      </c>
      <c r="I1979" s="16"/>
      <c r="J1979" s="16"/>
    </row>
    <row r="1980" spans="1:10" ht="16" x14ac:dyDescent="0.2">
      <c r="A1980" s="16"/>
      <c r="B1980" s="16"/>
      <c r="C1980" s="23" t="s">
        <v>199</v>
      </c>
      <c r="D1980" s="40">
        <f>+Instrucciones!E762</f>
        <v>0</v>
      </c>
      <c r="E1980" s="40">
        <f>+D1980*(1+$E$1317)</f>
        <v>0</v>
      </c>
      <c r="F1980" s="40">
        <f>+E1980*(1+$F$1317)</f>
        <v>0</v>
      </c>
      <c r="G1980" s="40">
        <f>+F1980*(1+$G$1317)</f>
        <v>0</v>
      </c>
      <c r="H1980" s="40">
        <f>+G1980*(1+$H$1317)</f>
        <v>0</v>
      </c>
      <c r="I1980" s="16"/>
      <c r="J1980" s="16"/>
    </row>
    <row r="1981" spans="1:10" ht="16" x14ac:dyDescent="0.2">
      <c r="A1981" s="16"/>
      <c r="B1981" s="16"/>
      <c r="C1981" s="16"/>
      <c r="D1981" s="28">
        <f>+D1980*D1979</f>
        <v>0</v>
      </c>
      <c r="E1981" s="28">
        <f>+E1980*E1979</f>
        <v>0</v>
      </c>
      <c r="F1981" s="28">
        <f>+F1980*F1979</f>
        <v>0</v>
      </c>
      <c r="G1981" s="28">
        <f>+G1980*G1979</f>
        <v>0</v>
      </c>
      <c r="H1981" s="28">
        <f>+H1980*H1979</f>
        <v>0</v>
      </c>
      <c r="I1981" s="16"/>
      <c r="J1981" s="16"/>
    </row>
    <row r="1982" spans="1:10" ht="16" x14ac:dyDescent="0.2">
      <c r="A1982" s="16"/>
      <c r="B1982" s="16"/>
      <c r="C1982" s="16"/>
      <c r="D1982" s="29"/>
      <c r="E1982" s="29"/>
      <c r="F1982" s="29"/>
      <c r="G1982" s="29"/>
      <c r="H1982" s="29"/>
      <c r="I1982" s="16"/>
      <c r="J1982" s="16"/>
    </row>
    <row r="1983" spans="1:10" ht="16" x14ac:dyDescent="0.2">
      <c r="A1983" s="16"/>
      <c r="B1983" s="41" t="str">
        <f>+B955</f>
        <v xml:space="preserve"> </v>
      </c>
      <c r="C1983" s="23" t="s">
        <v>190</v>
      </c>
      <c r="D1983" s="40">
        <f>+D955</f>
        <v>0</v>
      </c>
      <c r="E1983" s="40">
        <f>+E955</f>
        <v>0</v>
      </c>
      <c r="F1983" s="40">
        <f>+F955</f>
        <v>0</v>
      </c>
      <c r="G1983" s="40">
        <f>+G955</f>
        <v>0</v>
      </c>
      <c r="H1983" s="40">
        <f>+H955</f>
        <v>0</v>
      </c>
      <c r="I1983" s="16"/>
      <c r="J1983" s="16"/>
    </row>
    <row r="1984" spans="1:10" ht="16" x14ac:dyDescent="0.2">
      <c r="A1984" s="16"/>
      <c r="B1984" s="16"/>
      <c r="C1984" s="23" t="s">
        <v>199</v>
      </c>
      <c r="D1984" s="40">
        <f>+Instrucciones!E763</f>
        <v>0</v>
      </c>
      <c r="E1984" s="40">
        <f>+D1984*(1+$E$1317)</f>
        <v>0</v>
      </c>
      <c r="F1984" s="40">
        <f>+E1984*(1+$F$1317)</f>
        <v>0</v>
      </c>
      <c r="G1984" s="40">
        <f>+F1984*(1+$G$1317)</f>
        <v>0</v>
      </c>
      <c r="H1984" s="40">
        <f>+G1984*(1+$H$1317)</f>
        <v>0</v>
      </c>
      <c r="I1984" s="16"/>
      <c r="J1984" s="16"/>
    </row>
    <row r="1985" spans="1:10" ht="16" x14ac:dyDescent="0.2">
      <c r="A1985" s="16"/>
      <c r="B1985" s="16"/>
      <c r="C1985" s="16"/>
      <c r="D1985" s="28">
        <f>+D1984*D1983</f>
        <v>0</v>
      </c>
      <c r="E1985" s="28">
        <f>+E1984*E1983</f>
        <v>0</v>
      </c>
      <c r="F1985" s="28">
        <f>+F1984*F1983</f>
        <v>0</v>
      </c>
      <c r="G1985" s="28">
        <f>+G1984*G1983</f>
        <v>0</v>
      </c>
      <c r="H1985" s="28">
        <f>+H1984*H1983</f>
        <v>0</v>
      </c>
      <c r="I1985" s="16"/>
      <c r="J1985" s="16"/>
    </row>
    <row r="1986" spans="1:10" ht="16" x14ac:dyDescent="0.2">
      <c r="A1986" s="16"/>
      <c r="B1986" s="16"/>
      <c r="C1986" s="16"/>
      <c r="D1986" s="29"/>
      <c r="E1986" s="29"/>
      <c r="F1986" s="29"/>
      <c r="G1986" s="29"/>
      <c r="H1986" s="29"/>
      <c r="I1986" s="16"/>
      <c r="J1986" s="16"/>
    </row>
    <row r="1987" spans="1:10" ht="16" x14ac:dyDescent="0.2">
      <c r="A1987" s="16"/>
      <c r="B1987" s="41" t="str">
        <f>+B959</f>
        <v xml:space="preserve"> </v>
      </c>
      <c r="C1987" s="23" t="s">
        <v>190</v>
      </c>
      <c r="D1987" s="40">
        <f>+D959</f>
        <v>0</v>
      </c>
      <c r="E1987" s="40">
        <f>+E959</f>
        <v>0</v>
      </c>
      <c r="F1987" s="40">
        <f>+F959</f>
        <v>0</v>
      </c>
      <c r="G1987" s="40">
        <f>+G959</f>
        <v>0</v>
      </c>
      <c r="H1987" s="40">
        <f>+H959</f>
        <v>0</v>
      </c>
      <c r="I1987" s="16"/>
      <c r="J1987" s="16"/>
    </row>
    <row r="1988" spans="1:10" ht="16" x14ac:dyDescent="0.2">
      <c r="A1988" s="16"/>
      <c r="B1988" s="16"/>
      <c r="C1988" s="23" t="s">
        <v>199</v>
      </c>
      <c r="D1988" s="40">
        <f>+Instrucciones!E764</f>
        <v>0</v>
      </c>
      <c r="E1988" s="40">
        <f>+D1988*(1+$E$1317)</f>
        <v>0</v>
      </c>
      <c r="F1988" s="40">
        <f>+E1988*(1+$F$1317)</f>
        <v>0</v>
      </c>
      <c r="G1988" s="40">
        <f>+F1988*(1+$G$1317)</f>
        <v>0</v>
      </c>
      <c r="H1988" s="40">
        <f>+G1988*(1+$H$1317)</f>
        <v>0</v>
      </c>
      <c r="I1988" s="16"/>
      <c r="J1988" s="16"/>
    </row>
    <row r="1989" spans="1:10" ht="16" x14ac:dyDescent="0.2">
      <c r="A1989" s="16"/>
      <c r="B1989" s="16"/>
      <c r="C1989" s="16"/>
      <c r="D1989" s="28">
        <f>+D1988*D1987</f>
        <v>0</v>
      </c>
      <c r="E1989" s="28">
        <f>+E1988*E1987</f>
        <v>0</v>
      </c>
      <c r="F1989" s="28">
        <f>+F1988*F1987</f>
        <v>0</v>
      </c>
      <c r="G1989" s="28">
        <f>+G1988*G1987</f>
        <v>0</v>
      </c>
      <c r="H1989" s="28">
        <f>+H1988*H1987</f>
        <v>0</v>
      </c>
      <c r="I1989" s="16"/>
      <c r="J1989" s="16"/>
    </row>
    <row r="1990" spans="1:10" ht="16" x14ac:dyDescent="0.2">
      <c r="A1990" s="16"/>
      <c r="B1990" s="16"/>
      <c r="C1990" s="16"/>
      <c r="D1990" s="29"/>
      <c r="E1990" s="29"/>
      <c r="F1990" s="29"/>
      <c r="G1990" s="29"/>
      <c r="H1990" s="29"/>
      <c r="I1990" s="16"/>
      <c r="J1990" s="16"/>
    </row>
    <row r="1991" spans="1:10" ht="16" x14ac:dyDescent="0.2">
      <c r="A1991" s="16"/>
      <c r="B1991" s="41" t="str">
        <f>+B963</f>
        <v xml:space="preserve"> </v>
      </c>
      <c r="C1991" s="23" t="s">
        <v>190</v>
      </c>
      <c r="D1991" s="40">
        <f>+D963</f>
        <v>0</v>
      </c>
      <c r="E1991" s="40">
        <f>+E963</f>
        <v>0</v>
      </c>
      <c r="F1991" s="40">
        <f>+F963</f>
        <v>0</v>
      </c>
      <c r="G1991" s="40">
        <f>+G963</f>
        <v>0</v>
      </c>
      <c r="H1991" s="40">
        <f>+H963</f>
        <v>0</v>
      </c>
      <c r="I1991" s="16"/>
      <c r="J1991" s="16"/>
    </row>
    <row r="1992" spans="1:10" ht="16" x14ac:dyDescent="0.2">
      <c r="A1992" s="16"/>
      <c r="B1992" s="16"/>
      <c r="C1992" s="23" t="s">
        <v>199</v>
      </c>
      <c r="D1992" s="40">
        <f>+Instrucciones!E765</f>
        <v>0</v>
      </c>
      <c r="E1992" s="40">
        <f>+D1992*(1+$E$1317)</f>
        <v>0</v>
      </c>
      <c r="F1992" s="40">
        <f>+E1992*(1+$F$1317)</f>
        <v>0</v>
      </c>
      <c r="G1992" s="40">
        <f>+F1992*(1+$G$1317)</f>
        <v>0</v>
      </c>
      <c r="H1992" s="40">
        <f>+G1992*(1+$H$1317)</f>
        <v>0</v>
      </c>
      <c r="I1992" s="16"/>
      <c r="J1992" s="16"/>
    </row>
    <row r="1993" spans="1:10" ht="16" x14ac:dyDescent="0.2">
      <c r="A1993" s="16"/>
      <c r="B1993" s="16"/>
      <c r="C1993" s="16"/>
      <c r="D1993" s="28">
        <f>+D1992*D1991</f>
        <v>0</v>
      </c>
      <c r="E1993" s="28">
        <f>+E1992*E1991</f>
        <v>0</v>
      </c>
      <c r="F1993" s="28">
        <f>+F1992*F1991</f>
        <v>0</v>
      </c>
      <c r="G1993" s="28">
        <f>+G1992*G1991</f>
        <v>0</v>
      </c>
      <c r="H1993" s="28">
        <f>+H1992*H1991</f>
        <v>0</v>
      </c>
      <c r="I1993" s="16"/>
      <c r="J1993" s="16"/>
    </row>
    <row r="1994" spans="1:10" ht="16" x14ac:dyDescent="0.2">
      <c r="A1994" s="16"/>
      <c r="B1994" s="16"/>
      <c r="C1994" s="16"/>
      <c r="D1994" s="29"/>
      <c r="E1994" s="29"/>
      <c r="F1994" s="29"/>
      <c r="G1994" s="29"/>
      <c r="H1994" s="29"/>
      <c r="I1994" s="16"/>
      <c r="J1994" s="16"/>
    </row>
    <row r="1995" spans="1:10" ht="16" x14ac:dyDescent="0.2">
      <c r="A1995" s="16"/>
      <c r="B1995" s="41" t="str">
        <f>+B967</f>
        <v xml:space="preserve"> </v>
      </c>
      <c r="C1995" s="23" t="s">
        <v>190</v>
      </c>
      <c r="D1995" s="40">
        <f>+D967</f>
        <v>0</v>
      </c>
      <c r="E1995" s="40">
        <f>+E967</f>
        <v>0</v>
      </c>
      <c r="F1995" s="40">
        <f>+F967</f>
        <v>0</v>
      </c>
      <c r="G1995" s="40">
        <f>+G967</f>
        <v>0</v>
      </c>
      <c r="H1995" s="40">
        <f>+H967</f>
        <v>0</v>
      </c>
      <c r="I1995" s="16"/>
      <c r="J1995" s="16"/>
    </row>
    <row r="1996" spans="1:10" ht="16" x14ac:dyDescent="0.2">
      <c r="A1996" s="16"/>
      <c r="B1996" s="16"/>
      <c r="C1996" s="23" t="s">
        <v>199</v>
      </c>
      <c r="D1996" s="40">
        <f>+Instrucciones!E766</f>
        <v>0</v>
      </c>
      <c r="E1996" s="40">
        <f>+D1996*(1+$E$1317)</f>
        <v>0</v>
      </c>
      <c r="F1996" s="40">
        <f>+E1996*(1+$F$1317)</f>
        <v>0</v>
      </c>
      <c r="G1996" s="40">
        <f>+F1996*(1+$G$1317)</f>
        <v>0</v>
      </c>
      <c r="H1996" s="40">
        <f>+G1996*(1+$H$1317)</f>
        <v>0</v>
      </c>
      <c r="I1996" s="16"/>
      <c r="J1996" s="16"/>
    </row>
    <row r="1997" spans="1:10" ht="16" x14ac:dyDescent="0.2">
      <c r="A1997" s="16"/>
      <c r="B1997" s="16"/>
      <c r="C1997" s="16"/>
      <c r="D1997" s="28">
        <f>+D1996*D1995</f>
        <v>0</v>
      </c>
      <c r="E1997" s="28">
        <f>+E1996*E1995</f>
        <v>0</v>
      </c>
      <c r="F1997" s="28">
        <f>+F1996*F1995</f>
        <v>0</v>
      </c>
      <c r="G1997" s="28">
        <f>+G1996*G1995</f>
        <v>0</v>
      </c>
      <c r="H1997" s="28">
        <f>+H1996*H1995</f>
        <v>0</v>
      </c>
      <c r="I1997" s="16"/>
      <c r="J1997" s="16"/>
    </row>
    <row r="1998" spans="1:10" ht="16" x14ac:dyDescent="0.2">
      <c r="A1998" s="16"/>
      <c r="B1998" s="16"/>
      <c r="C1998" s="16"/>
      <c r="D1998" s="29"/>
      <c r="E1998" s="29"/>
      <c r="F1998" s="29"/>
      <c r="G1998" s="29"/>
      <c r="H1998" s="29"/>
      <c r="I1998" s="16"/>
      <c r="J1998" s="16"/>
    </row>
    <row r="1999" spans="1:10" ht="16" x14ac:dyDescent="0.2">
      <c r="A1999" s="16"/>
      <c r="B1999" s="41" t="str">
        <f>+B971</f>
        <v xml:space="preserve"> </v>
      </c>
      <c r="C1999" s="23" t="s">
        <v>190</v>
      </c>
      <c r="D1999" s="40">
        <f>+D971</f>
        <v>0</v>
      </c>
      <c r="E1999" s="40">
        <f>+E971</f>
        <v>0</v>
      </c>
      <c r="F1999" s="40">
        <f>+F971</f>
        <v>0</v>
      </c>
      <c r="G1999" s="40">
        <f>+G971</f>
        <v>0</v>
      </c>
      <c r="H1999" s="40">
        <f>+H971</f>
        <v>0</v>
      </c>
      <c r="I1999" s="16"/>
      <c r="J1999" s="16"/>
    </row>
    <row r="2000" spans="1:10" ht="16" x14ac:dyDescent="0.2">
      <c r="A2000" s="16"/>
      <c r="B2000" s="16"/>
      <c r="C2000" s="23" t="s">
        <v>199</v>
      </c>
      <c r="D2000" s="40">
        <f>+Instrucciones!E767</f>
        <v>0</v>
      </c>
      <c r="E2000" s="40">
        <f>+D2000*(1+$E$1317)</f>
        <v>0</v>
      </c>
      <c r="F2000" s="40">
        <f>+E2000*(1+$F$1317)</f>
        <v>0</v>
      </c>
      <c r="G2000" s="40">
        <f>+F2000*(1+$G$1317)</f>
        <v>0</v>
      </c>
      <c r="H2000" s="40">
        <f>+G2000*(1+$H$1317)</f>
        <v>0</v>
      </c>
      <c r="I2000" s="16"/>
      <c r="J2000" s="16"/>
    </row>
    <row r="2001" spans="1:10" ht="16" x14ac:dyDescent="0.2">
      <c r="A2001" s="16"/>
      <c r="B2001" s="16"/>
      <c r="C2001" s="16"/>
      <c r="D2001" s="28">
        <f>+D2000*D1999</f>
        <v>0</v>
      </c>
      <c r="E2001" s="28">
        <f>+E2000*E1999</f>
        <v>0</v>
      </c>
      <c r="F2001" s="28">
        <f>+F2000*F1999</f>
        <v>0</v>
      </c>
      <c r="G2001" s="28">
        <f>+G2000*G1999</f>
        <v>0</v>
      </c>
      <c r="H2001" s="28">
        <f>+H2000*H1999</f>
        <v>0</v>
      </c>
      <c r="I2001" s="16"/>
      <c r="J2001" s="16"/>
    </row>
    <row r="2002" spans="1:10" ht="16" x14ac:dyDescent="0.2">
      <c r="A2002" s="16"/>
      <c r="B2002" s="16"/>
      <c r="C2002" s="16"/>
      <c r="D2002" s="29"/>
      <c r="E2002" s="29"/>
      <c r="F2002" s="29"/>
      <c r="G2002" s="29"/>
      <c r="H2002" s="29"/>
      <c r="I2002" s="16"/>
      <c r="J2002" s="16"/>
    </row>
    <row r="2003" spans="1:10" ht="16" x14ac:dyDescent="0.2">
      <c r="A2003" s="16"/>
      <c r="B2003" s="41" t="str">
        <f>+B975</f>
        <v xml:space="preserve"> </v>
      </c>
      <c r="C2003" s="23" t="s">
        <v>190</v>
      </c>
      <c r="D2003" s="40">
        <f>+D975</f>
        <v>0</v>
      </c>
      <c r="E2003" s="40">
        <f>+E975</f>
        <v>0</v>
      </c>
      <c r="F2003" s="40">
        <f>+F975</f>
        <v>0</v>
      </c>
      <c r="G2003" s="40">
        <f>+G975</f>
        <v>0</v>
      </c>
      <c r="H2003" s="40">
        <f>+H975</f>
        <v>0</v>
      </c>
      <c r="I2003" s="16"/>
      <c r="J2003" s="16"/>
    </row>
    <row r="2004" spans="1:10" ht="16" x14ac:dyDescent="0.2">
      <c r="A2004" s="16"/>
      <c r="B2004" s="16"/>
      <c r="C2004" s="23" t="s">
        <v>199</v>
      </c>
      <c r="D2004" s="40">
        <f>+Instrucciones!E768</f>
        <v>0</v>
      </c>
      <c r="E2004" s="40">
        <f>+D2004*(1+$E$1317)</f>
        <v>0</v>
      </c>
      <c r="F2004" s="40">
        <f>+E2004*(1+$F$1317)</f>
        <v>0</v>
      </c>
      <c r="G2004" s="40">
        <f>+F2004*(1+$G$1317)</f>
        <v>0</v>
      </c>
      <c r="H2004" s="40">
        <f>+G2004*(1+$H$1317)</f>
        <v>0</v>
      </c>
      <c r="I2004" s="16"/>
      <c r="J2004" s="16"/>
    </row>
    <row r="2005" spans="1:10" ht="16" x14ac:dyDescent="0.2">
      <c r="A2005" s="16"/>
      <c r="B2005" s="16"/>
      <c r="C2005" s="16"/>
      <c r="D2005" s="28">
        <f>+D2004*D2003</f>
        <v>0</v>
      </c>
      <c r="E2005" s="28">
        <f>+E2004*E2003</f>
        <v>0</v>
      </c>
      <c r="F2005" s="28">
        <f>+F2004*F2003</f>
        <v>0</v>
      </c>
      <c r="G2005" s="28">
        <f>+G2004*G2003</f>
        <v>0</v>
      </c>
      <c r="H2005" s="28">
        <f>+H2004*H2003</f>
        <v>0</v>
      </c>
      <c r="I2005" s="16"/>
      <c r="J2005" s="16"/>
    </row>
    <row r="2006" spans="1:10" ht="16" x14ac:dyDescent="0.2">
      <c r="A2006" s="16"/>
      <c r="B2006" s="16"/>
      <c r="C2006" s="16"/>
      <c r="D2006" s="29"/>
      <c r="E2006" s="29"/>
      <c r="F2006" s="29"/>
      <c r="G2006" s="29"/>
      <c r="H2006" s="29"/>
      <c r="I2006" s="16"/>
      <c r="J2006" s="16"/>
    </row>
    <row r="2007" spans="1:10" ht="16" x14ac:dyDescent="0.2">
      <c r="A2007" s="16"/>
      <c r="B2007" s="41" t="str">
        <f>+B979</f>
        <v xml:space="preserve"> </v>
      </c>
      <c r="C2007" s="23" t="s">
        <v>190</v>
      </c>
      <c r="D2007" s="40">
        <f>+D979</f>
        <v>0</v>
      </c>
      <c r="E2007" s="40">
        <f>+E979</f>
        <v>0</v>
      </c>
      <c r="F2007" s="40">
        <f>+F979</f>
        <v>0</v>
      </c>
      <c r="G2007" s="40">
        <f>+G979</f>
        <v>0</v>
      </c>
      <c r="H2007" s="40">
        <f>+H979</f>
        <v>0</v>
      </c>
      <c r="I2007" s="16"/>
      <c r="J2007" s="16"/>
    </row>
    <row r="2008" spans="1:10" ht="16" x14ac:dyDescent="0.2">
      <c r="A2008" s="16"/>
      <c r="B2008" s="16"/>
      <c r="C2008" s="23" t="s">
        <v>199</v>
      </c>
      <c r="D2008" s="40">
        <f>+Instrucciones!E769</f>
        <v>0</v>
      </c>
      <c r="E2008" s="40">
        <f>+D2008*(1+$E$1317)</f>
        <v>0</v>
      </c>
      <c r="F2008" s="40">
        <f>+E2008*(1+$F$1317)</f>
        <v>0</v>
      </c>
      <c r="G2008" s="40">
        <f>+F2008*(1+$G$1317)</f>
        <v>0</v>
      </c>
      <c r="H2008" s="40">
        <f>+G2008*(1+$H$1317)</f>
        <v>0</v>
      </c>
      <c r="I2008" s="16"/>
      <c r="J2008" s="16"/>
    </row>
    <row r="2009" spans="1:10" ht="16" x14ac:dyDescent="0.2">
      <c r="A2009" s="16"/>
      <c r="B2009" s="16"/>
      <c r="C2009" s="16"/>
      <c r="D2009" s="28">
        <f>+D2008*D2007</f>
        <v>0</v>
      </c>
      <c r="E2009" s="28">
        <f>+E2008*E2007</f>
        <v>0</v>
      </c>
      <c r="F2009" s="28">
        <f>+F2008*F2007</f>
        <v>0</v>
      </c>
      <c r="G2009" s="28">
        <f>+G2008*G2007</f>
        <v>0</v>
      </c>
      <c r="H2009" s="28">
        <f>+H2008*H2007</f>
        <v>0</v>
      </c>
      <c r="I2009" s="16"/>
      <c r="J2009" s="16"/>
    </row>
    <row r="2010" spans="1:10" ht="16" x14ac:dyDescent="0.2">
      <c r="A2010" s="16"/>
      <c r="B2010" s="16"/>
      <c r="C2010" s="16"/>
      <c r="D2010" s="29"/>
      <c r="E2010" s="29"/>
      <c r="F2010" s="29"/>
      <c r="G2010" s="29"/>
      <c r="H2010" s="29"/>
      <c r="I2010" s="16"/>
      <c r="J2010" s="16"/>
    </row>
    <row r="2011" spans="1:10" ht="16" x14ac:dyDescent="0.2">
      <c r="A2011" s="16"/>
      <c r="B2011" s="41" t="str">
        <f>+B983</f>
        <v xml:space="preserve"> </v>
      </c>
      <c r="C2011" s="23" t="s">
        <v>190</v>
      </c>
      <c r="D2011" s="40">
        <f>+D983</f>
        <v>0</v>
      </c>
      <c r="E2011" s="40">
        <f>+E983</f>
        <v>0</v>
      </c>
      <c r="F2011" s="40">
        <f>+F983</f>
        <v>0</v>
      </c>
      <c r="G2011" s="40">
        <f>+G983</f>
        <v>0</v>
      </c>
      <c r="H2011" s="40">
        <f>+H983</f>
        <v>0</v>
      </c>
      <c r="I2011" s="16"/>
      <c r="J2011" s="16"/>
    </row>
    <row r="2012" spans="1:10" ht="16" x14ac:dyDescent="0.2">
      <c r="A2012" s="16"/>
      <c r="B2012" s="16"/>
      <c r="C2012" s="23" t="s">
        <v>199</v>
      </c>
      <c r="D2012" s="40">
        <f>+Instrucciones!E770</f>
        <v>0</v>
      </c>
      <c r="E2012" s="40">
        <f>+D2012*(1+$E$1317)</f>
        <v>0</v>
      </c>
      <c r="F2012" s="40">
        <f>+E2012*(1+$F$1317)</f>
        <v>0</v>
      </c>
      <c r="G2012" s="40">
        <f>+F2012*(1+$G$1317)</f>
        <v>0</v>
      </c>
      <c r="H2012" s="40">
        <f>+G2012*(1+$H$1317)</f>
        <v>0</v>
      </c>
      <c r="I2012" s="16"/>
      <c r="J2012" s="16"/>
    </row>
    <row r="2013" spans="1:10" ht="16" x14ac:dyDescent="0.2">
      <c r="A2013" s="16"/>
      <c r="B2013" s="16"/>
      <c r="C2013" s="16"/>
      <c r="D2013" s="28">
        <f>+D2012*D2011</f>
        <v>0</v>
      </c>
      <c r="E2013" s="28">
        <f>+E2012*E2011</f>
        <v>0</v>
      </c>
      <c r="F2013" s="28">
        <f>+F2012*F2011</f>
        <v>0</v>
      </c>
      <c r="G2013" s="28">
        <f>+G2012*G2011</f>
        <v>0</v>
      </c>
      <c r="H2013" s="28">
        <f>+H2012*H2011</f>
        <v>0</v>
      </c>
      <c r="I2013" s="16"/>
      <c r="J2013" s="16"/>
    </row>
    <row r="2014" spans="1:10" ht="16" x14ac:dyDescent="0.2">
      <c r="A2014" s="16"/>
      <c r="B2014" s="16"/>
      <c r="C2014" s="16"/>
      <c r="D2014" s="29"/>
      <c r="E2014" s="29"/>
      <c r="F2014" s="29"/>
      <c r="G2014" s="29"/>
      <c r="H2014" s="29"/>
      <c r="I2014" s="16"/>
      <c r="J2014" s="16"/>
    </row>
    <row r="2015" spans="1:10" ht="16" x14ac:dyDescent="0.2">
      <c r="A2015" s="16"/>
      <c r="B2015" s="41" t="str">
        <f>+B987</f>
        <v xml:space="preserve"> </v>
      </c>
      <c r="C2015" s="23" t="s">
        <v>190</v>
      </c>
      <c r="D2015" s="40">
        <f>+D987</f>
        <v>0</v>
      </c>
      <c r="E2015" s="40">
        <f>+E987</f>
        <v>0</v>
      </c>
      <c r="F2015" s="40">
        <f>+F987</f>
        <v>0</v>
      </c>
      <c r="G2015" s="40">
        <f>+G987</f>
        <v>0</v>
      </c>
      <c r="H2015" s="40">
        <f>+H987</f>
        <v>0</v>
      </c>
      <c r="I2015" s="16"/>
      <c r="J2015" s="16"/>
    </row>
    <row r="2016" spans="1:10" ht="16" x14ac:dyDescent="0.2">
      <c r="A2016" s="16"/>
      <c r="B2016" s="16"/>
      <c r="C2016" s="23" t="s">
        <v>199</v>
      </c>
      <c r="D2016" s="40">
        <f>+Instrucciones!E771</f>
        <v>0</v>
      </c>
      <c r="E2016" s="40">
        <f>+D2016*(1+$E$1317)</f>
        <v>0</v>
      </c>
      <c r="F2016" s="40">
        <f>+E2016*(1+$F$1317)</f>
        <v>0</v>
      </c>
      <c r="G2016" s="40">
        <f>+F2016*(1+$G$1317)</f>
        <v>0</v>
      </c>
      <c r="H2016" s="40">
        <f>+G2016*(1+$H$1317)</f>
        <v>0</v>
      </c>
      <c r="I2016" s="16"/>
      <c r="J2016" s="16"/>
    </row>
    <row r="2017" spans="1:10" ht="16" x14ac:dyDescent="0.2">
      <c r="A2017" s="16"/>
      <c r="B2017" s="16"/>
      <c r="C2017" s="16"/>
      <c r="D2017" s="28">
        <f>+D2016*D2015</f>
        <v>0</v>
      </c>
      <c r="E2017" s="28">
        <f>+E2016*E2015</f>
        <v>0</v>
      </c>
      <c r="F2017" s="28">
        <f>+F2016*F2015</f>
        <v>0</v>
      </c>
      <c r="G2017" s="28">
        <f>+G2016*G2015</f>
        <v>0</v>
      </c>
      <c r="H2017" s="28">
        <f>+H2016*H2015</f>
        <v>0</v>
      </c>
      <c r="I2017" s="16"/>
      <c r="J2017" s="16"/>
    </row>
    <row r="2018" spans="1:10" ht="16" x14ac:dyDescent="0.2">
      <c r="A2018" s="16"/>
      <c r="B2018" s="16"/>
      <c r="C2018" s="16"/>
      <c r="D2018" s="29"/>
      <c r="E2018" s="29"/>
      <c r="F2018" s="29"/>
      <c r="G2018" s="29"/>
      <c r="H2018" s="29"/>
      <c r="I2018" s="16"/>
      <c r="J2018" s="16"/>
    </row>
    <row r="2019" spans="1:10" ht="16" x14ac:dyDescent="0.2">
      <c r="A2019" s="16"/>
      <c r="B2019" s="41" t="str">
        <f>+B991</f>
        <v xml:space="preserve"> </v>
      </c>
      <c r="C2019" s="23" t="s">
        <v>190</v>
      </c>
      <c r="D2019" s="40">
        <f>+D991</f>
        <v>0</v>
      </c>
      <c r="E2019" s="40">
        <f>+E991</f>
        <v>0</v>
      </c>
      <c r="F2019" s="40">
        <f>+F991</f>
        <v>0</v>
      </c>
      <c r="G2019" s="40">
        <f>+G991</f>
        <v>0</v>
      </c>
      <c r="H2019" s="40">
        <f>+H991</f>
        <v>0</v>
      </c>
      <c r="I2019" s="16"/>
      <c r="J2019" s="16"/>
    </row>
    <row r="2020" spans="1:10" ht="16" x14ac:dyDescent="0.2">
      <c r="A2020" s="16"/>
      <c r="B2020" s="16"/>
      <c r="C2020" s="23" t="s">
        <v>199</v>
      </c>
      <c r="D2020" s="40">
        <f>+Instrucciones!E772</f>
        <v>0</v>
      </c>
      <c r="E2020" s="40">
        <f>+D2020*(1+$E$1317)</f>
        <v>0</v>
      </c>
      <c r="F2020" s="40">
        <f>+E2020*(1+$F$1317)</f>
        <v>0</v>
      </c>
      <c r="G2020" s="40">
        <f>+F2020*(1+$G$1317)</f>
        <v>0</v>
      </c>
      <c r="H2020" s="40">
        <f>+G2020*(1+$H$1317)</f>
        <v>0</v>
      </c>
      <c r="I2020" s="16"/>
      <c r="J2020" s="16"/>
    </row>
    <row r="2021" spans="1:10" ht="16" x14ac:dyDescent="0.2">
      <c r="A2021" s="16"/>
      <c r="B2021" s="16"/>
      <c r="C2021" s="16"/>
      <c r="D2021" s="28">
        <f>+D2020*D2019</f>
        <v>0</v>
      </c>
      <c r="E2021" s="28">
        <f>+E2020*E2019</f>
        <v>0</v>
      </c>
      <c r="F2021" s="28">
        <f>+F2020*F2019</f>
        <v>0</v>
      </c>
      <c r="G2021" s="28">
        <f>+G2020*G2019</f>
        <v>0</v>
      </c>
      <c r="H2021" s="28">
        <f>+H2020*H2019</f>
        <v>0</v>
      </c>
      <c r="I2021" s="16"/>
      <c r="J2021" s="16"/>
    </row>
    <row r="2022" spans="1:10" ht="16" x14ac:dyDescent="0.2">
      <c r="A2022" s="16"/>
      <c r="B2022" s="16"/>
      <c r="C2022" s="16"/>
      <c r="D2022" s="29"/>
      <c r="E2022" s="29"/>
      <c r="F2022" s="29"/>
      <c r="G2022" s="29"/>
      <c r="H2022" s="29"/>
      <c r="I2022" s="16"/>
      <c r="J2022" s="16"/>
    </row>
    <row r="2023" spans="1:10" ht="16" x14ac:dyDescent="0.2">
      <c r="A2023" s="16"/>
      <c r="B2023" s="41" t="str">
        <f>+B995</f>
        <v xml:space="preserve"> </v>
      </c>
      <c r="C2023" s="23" t="s">
        <v>190</v>
      </c>
      <c r="D2023" s="40">
        <f>+D995</f>
        <v>0</v>
      </c>
      <c r="E2023" s="40">
        <f>+E995</f>
        <v>0</v>
      </c>
      <c r="F2023" s="40">
        <f>+F995</f>
        <v>0</v>
      </c>
      <c r="G2023" s="40">
        <f>+G995</f>
        <v>0</v>
      </c>
      <c r="H2023" s="40">
        <f>+H995</f>
        <v>0</v>
      </c>
      <c r="I2023" s="16"/>
      <c r="J2023" s="16"/>
    </row>
    <row r="2024" spans="1:10" ht="16" x14ac:dyDescent="0.2">
      <c r="A2024" s="16"/>
      <c r="B2024" s="16"/>
      <c r="C2024" s="23" t="s">
        <v>199</v>
      </c>
      <c r="D2024" s="40">
        <f>+Instrucciones!E773</f>
        <v>0</v>
      </c>
      <c r="E2024" s="40">
        <f>+D2024*(1+$E$1317)</f>
        <v>0</v>
      </c>
      <c r="F2024" s="40">
        <f>+E2024*(1+$F$1317)</f>
        <v>0</v>
      </c>
      <c r="G2024" s="40">
        <f>+F2024*(1+$G$1317)</f>
        <v>0</v>
      </c>
      <c r="H2024" s="40">
        <f>+G2024*(1+$H$1317)</f>
        <v>0</v>
      </c>
      <c r="I2024" s="16"/>
      <c r="J2024" s="16"/>
    </row>
    <row r="2025" spans="1:10" ht="16" x14ac:dyDescent="0.2">
      <c r="A2025" s="16"/>
      <c r="B2025" s="16"/>
      <c r="C2025" s="16"/>
      <c r="D2025" s="28">
        <f>+D2024*D2023</f>
        <v>0</v>
      </c>
      <c r="E2025" s="28">
        <f>+E2024*E2023</f>
        <v>0</v>
      </c>
      <c r="F2025" s="28">
        <f>+F2024*F2023</f>
        <v>0</v>
      </c>
      <c r="G2025" s="28">
        <f>+G2024*G2023</f>
        <v>0</v>
      </c>
      <c r="H2025" s="28">
        <f>+H2024*H2023</f>
        <v>0</v>
      </c>
      <c r="I2025" s="16"/>
      <c r="J2025" s="16"/>
    </row>
    <row r="2026" spans="1:10" ht="16" x14ac:dyDescent="0.2">
      <c r="A2026" s="16"/>
      <c r="B2026" s="16"/>
      <c r="C2026" s="16"/>
      <c r="D2026" s="29"/>
      <c r="E2026" s="29"/>
      <c r="F2026" s="29"/>
      <c r="G2026" s="29"/>
      <c r="H2026" s="29"/>
      <c r="I2026" s="16"/>
      <c r="J2026" s="16"/>
    </row>
    <row r="2027" spans="1:10" ht="16" x14ac:dyDescent="0.2">
      <c r="A2027" s="16"/>
      <c r="B2027" s="41" t="str">
        <f>+B999</f>
        <v xml:space="preserve"> </v>
      </c>
      <c r="C2027" s="23" t="s">
        <v>190</v>
      </c>
      <c r="D2027" s="40">
        <f>+D999</f>
        <v>0</v>
      </c>
      <c r="E2027" s="40">
        <f>+E999</f>
        <v>0</v>
      </c>
      <c r="F2027" s="40">
        <f>+F999</f>
        <v>0</v>
      </c>
      <c r="G2027" s="40">
        <f>+G999</f>
        <v>0</v>
      </c>
      <c r="H2027" s="40">
        <f>+H999</f>
        <v>0</v>
      </c>
      <c r="I2027" s="16"/>
      <c r="J2027" s="16"/>
    </row>
    <row r="2028" spans="1:10" ht="16" x14ac:dyDescent="0.2">
      <c r="A2028" s="16"/>
      <c r="B2028" s="16"/>
      <c r="C2028" s="23" t="s">
        <v>199</v>
      </c>
      <c r="D2028" s="40">
        <f>+Instrucciones!E774</f>
        <v>0</v>
      </c>
      <c r="E2028" s="40">
        <f>+D2028*(1+$E$1317)</f>
        <v>0</v>
      </c>
      <c r="F2028" s="40">
        <f>+E2028*(1+$F$1317)</f>
        <v>0</v>
      </c>
      <c r="G2028" s="40">
        <f>+F2028*(1+$G$1317)</f>
        <v>0</v>
      </c>
      <c r="H2028" s="40">
        <f>+G2028*(1+$H$1317)</f>
        <v>0</v>
      </c>
      <c r="I2028" s="16"/>
      <c r="J2028" s="16"/>
    </row>
    <row r="2029" spans="1:10" ht="16" x14ac:dyDescent="0.2">
      <c r="A2029" s="16"/>
      <c r="B2029" s="16"/>
      <c r="C2029" s="16"/>
      <c r="D2029" s="28">
        <f>+D2028*D2027</f>
        <v>0</v>
      </c>
      <c r="E2029" s="28">
        <f>+E2028*E2027</f>
        <v>0</v>
      </c>
      <c r="F2029" s="28">
        <f>+F2028*F2027</f>
        <v>0</v>
      </c>
      <c r="G2029" s="28">
        <f>+G2028*G2027</f>
        <v>0</v>
      </c>
      <c r="H2029" s="28">
        <f>+H2028*H2027</f>
        <v>0</v>
      </c>
      <c r="I2029" s="16"/>
      <c r="J2029" s="16"/>
    </row>
    <row r="2030" spans="1:10" ht="16" x14ac:dyDescent="0.2">
      <c r="A2030" s="16"/>
      <c r="B2030" s="16"/>
      <c r="C2030" s="16"/>
      <c r="D2030" s="29"/>
      <c r="E2030" s="29"/>
      <c r="F2030" s="29"/>
      <c r="G2030" s="29"/>
      <c r="H2030" s="29"/>
      <c r="I2030" s="16"/>
      <c r="J2030" s="16"/>
    </row>
    <row r="2031" spans="1:10" ht="16" x14ac:dyDescent="0.2">
      <c r="A2031" s="16"/>
      <c r="B2031" s="41" t="str">
        <f>+B1003</f>
        <v xml:space="preserve"> </v>
      </c>
      <c r="C2031" s="23" t="s">
        <v>190</v>
      </c>
      <c r="D2031" s="40">
        <f>+D1003</f>
        <v>0</v>
      </c>
      <c r="E2031" s="40">
        <f>+E1003</f>
        <v>0</v>
      </c>
      <c r="F2031" s="40">
        <f>+F1003</f>
        <v>0</v>
      </c>
      <c r="G2031" s="40">
        <f>+G1003</f>
        <v>0</v>
      </c>
      <c r="H2031" s="40">
        <f>+H1003</f>
        <v>0</v>
      </c>
      <c r="I2031" s="16"/>
      <c r="J2031" s="16"/>
    </row>
    <row r="2032" spans="1:10" ht="16" x14ac:dyDescent="0.2">
      <c r="A2032" s="16"/>
      <c r="B2032" s="16"/>
      <c r="C2032" s="23" t="s">
        <v>199</v>
      </c>
      <c r="D2032" s="40">
        <f>+Instrucciones!E775</f>
        <v>0</v>
      </c>
      <c r="E2032" s="40">
        <f>+D2032*(1+$E$1317)</f>
        <v>0</v>
      </c>
      <c r="F2032" s="40">
        <f>+E2032*(1+$F$1317)</f>
        <v>0</v>
      </c>
      <c r="G2032" s="40">
        <f>+F2032*(1+$G$1317)</f>
        <v>0</v>
      </c>
      <c r="H2032" s="40">
        <f>+G2032*(1+$H$1317)</f>
        <v>0</v>
      </c>
      <c r="I2032" s="16"/>
      <c r="J2032" s="16"/>
    </row>
    <row r="2033" spans="1:10" ht="16" x14ac:dyDescent="0.2">
      <c r="A2033" s="16"/>
      <c r="B2033" s="16"/>
      <c r="C2033" s="16"/>
      <c r="D2033" s="28">
        <f>+D2032*D2031</f>
        <v>0</v>
      </c>
      <c r="E2033" s="28">
        <f>+E2032*E2031</f>
        <v>0</v>
      </c>
      <c r="F2033" s="28">
        <f>+F2032*F2031</f>
        <v>0</v>
      </c>
      <c r="G2033" s="28">
        <f>+G2032*G2031</f>
        <v>0</v>
      </c>
      <c r="H2033" s="28">
        <f>+H2032*H2031</f>
        <v>0</v>
      </c>
      <c r="I2033" s="16"/>
      <c r="J2033" s="16"/>
    </row>
    <row r="2034" spans="1:10" ht="16" x14ac:dyDescent="0.2">
      <c r="A2034" s="16"/>
      <c r="B2034" s="16"/>
      <c r="C2034" s="16"/>
      <c r="D2034" s="29"/>
      <c r="E2034" s="29"/>
      <c r="F2034" s="29"/>
      <c r="G2034" s="29"/>
      <c r="H2034" s="29"/>
      <c r="I2034" s="16"/>
      <c r="J2034" s="16"/>
    </row>
    <row r="2035" spans="1:10" ht="16" x14ac:dyDescent="0.2">
      <c r="A2035" s="16"/>
      <c r="B2035" s="41" t="str">
        <f>+B1007</f>
        <v xml:space="preserve"> </v>
      </c>
      <c r="C2035" s="23" t="s">
        <v>190</v>
      </c>
      <c r="D2035" s="40">
        <f>+D1007</f>
        <v>0</v>
      </c>
      <c r="E2035" s="40">
        <f>+E1007</f>
        <v>0</v>
      </c>
      <c r="F2035" s="40">
        <f>+F1007</f>
        <v>0</v>
      </c>
      <c r="G2035" s="40">
        <f>+G1007</f>
        <v>0</v>
      </c>
      <c r="H2035" s="40">
        <f>+H1007</f>
        <v>0</v>
      </c>
      <c r="I2035" s="16"/>
      <c r="J2035" s="16"/>
    </row>
    <row r="2036" spans="1:10" ht="16" x14ac:dyDescent="0.2">
      <c r="A2036" s="16"/>
      <c r="B2036" s="16"/>
      <c r="C2036" s="23" t="s">
        <v>199</v>
      </c>
      <c r="D2036" s="40">
        <f>+Instrucciones!E776</f>
        <v>0</v>
      </c>
      <c r="E2036" s="40">
        <f>+D2036*(1+$E$1317)</f>
        <v>0</v>
      </c>
      <c r="F2036" s="40">
        <f>+E2036*(1+$F$1317)</f>
        <v>0</v>
      </c>
      <c r="G2036" s="40">
        <f>+F2036*(1+$G$1317)</f>
        <v>0</v>
      </c>
      <c r="H2036" s="40">
        <f>+G2036*(1+$H$1317)</f>
        <v>0</v>
      </c>
      <c r="I2036" s="16"/>
      <c r="J2036" s="16"/>
    </row>
    <row r="2037" spans="1:10" ht="16" x14ac:dyDescent="0.2">
      <c r="A2037" s="16"/>
      <c r="B2037" s="16"/>
      <c r="C2037" s="16"/>
      <c r="D2037" s="28">
        <f>+D2036*D2035</f>
        <v>0</v>
      </c>
      <c r="E2037" s="28">
        <f>+E2036*E2035</f>
        <v>0</v>
      </c>
      <c r="F2037" s="28">
        <f>+F2036*F2035</f>
        <v>0</v>
      </c>
      <c r="G2037" s="28">
        <f>+G2036*G2035</f>
        <v>0</v>
      </c>
      <c r="H2037" s="28">
        <f>+H2036*H2035</f>
        <v>0</v>
      </c>
      <c r="I2037" s="16"/>
      <c r="J2037" s="16"/>
    </row>
    <row r="2038" spans="1:10" ht="16" x14ac:dyDescent="0.2">
      <c r="A2038" s="16"/>
      <c r="B2038" s="16"/>
      <c r="C2038" s="16"/>
      <c r="D2038" s="29"/>
      <c r="E2038" s="29"/>
      <c r="F2038" s="29"/>
      <c r="G2038" s="29"/>
      <c r="H2038" s="29"/>
      <c r="I2038" s="16"/>
      <c r="J2038" s="16"/>
    </row>
    <row r="2039" spans="1:10" ht="16" x14ac:dyDescent="0.2">
      <c r="A2039" s="16"/>
      <c r="B2039" s="41" t="str">
        <f>+B1011</f>
        <v xml:space="preserve"> </v>
      </c>
      <c r="C2039" s="23" t="s">
        <v>190</v>
      </c>
      <c r="D2039" s="40">
        <f>+D1011</f>
        <v>0</v>
      </c>
      <c r="E2039" s="40">
        <f>+E1011</f>
        <v>0</v>
      </c>
      <c r="F2039" s="40">
        <f>+F1011</f>
        <v>0</v>
      </c>
      <c r="G2039" s="40">
        <f>+G1011</f>
        <v>0</v>
      </c>
      <c r="H2039" s="40">
        <f>+H1011</f>
        <v>0</v>
      </c>
      <c r="I2039" s="16"/>
      <c r="J2039" s="16"/>
    </row>
    <row r="2040" spans="1:10" ht="16" x14ac:dyDescent="0.2">
      <c r="A2040" s="16"/>
      <c r="B2040" s="16"/>
      <c r="C2040" s="23" t="s">
        <v>199</v>
      </c>
      <c r="D2040" s="40">
        <f>+Instrucciones!E777</f>
        <v>0</v>
      </c>
      <c r="E2040" s="40">
        <f>+D2040*(1+$E$1317)</f>
        <v>0</v>
      </c>
      <c r="F2040" s="40">
        <f>+E2040*(1+$F$1317)</f>
        <v>0</v>
      </c>
      <c r="G2040" s="40">
        <f>+F2040*(1+$G$1317)</f>
        <v>0</v>
      </c>
      <c r="H2040" s="40">
        <f>+G2040*(1+$H$1317)</f>
        <v>0</v>
      </c>
      <c r="I2040" s="16"/>
      <c r="J2040" s="16"/>
    </row>
    <row r="2041" spans="1:10" ht="16" x14ac:dyDescent="0.2">
      <c r="A2041" s="16"/>
      <c r="B2041" s="16"/>
      <c r="C2041" s="16"/>
      <c r="D2041" s="28">
        <f>+D2040*D2039</f>
        <v>0</v>
      </c>
      <c r="E2041" s="28">
        <f>+E2040*E2039</f>
        <v>0</v>
      </c>
      <c r="F2041" s="28">
        <f>+F2040*F2039</f>
        <v>0</v>
      </c>
      <c r="G2041" s="28">
        <f>+G2040*G2039</f>
        <v>0</v>
      </c>
      <c r="H2041" s="28">
        <f>+H2040*H2039</f>
        <v>0</v>
      </c>
      <c r="I2041" s="16"/>
      <c r="J2041" s="16"/>
    </row>
    <row r="2042" spans="1:10" ht="16" x14ac:dyDescent="0.2">
      <c r="A2042" s="16"/>
      <c r="B2042" s="16"/>
      <c r="C2042" s="16"/>
      <c r="D2042" s="29"/>
      <c r="E2042" s="29"/>
      <c r="F2042" s="29"/>
      <c r="G2042" s="29"/>
      <c r="H2042" s="29"/>
      <c r="I2042" s="16"/>
      <c r="J2042" s="16"/>
    </row>
    <row r="2043" spans="1:10" ht="16" x14ac:dyDescent="0.2">
      <c r="A2043" s="16"/>
      <c r="B2043" s="41" t="str">
        <f>+B1015</f>
        <v xml:space="preserve"> </v>
      </c>
      <c r="C2043" s="23" t="s">
        <v>190</v>
      </c>
      <c r="D2043" s="40">
        <f>+D1015</f>
        <v>0</v>
      </c>
      <c r="E2043" s="40">
        <f>+E1015</f>
        <v>0</v>
      </c>
      <c r="F2043" s="40">
        <f>+F1015</f>
        <v>0</v>
      </c>
      <c r="G2043" s="40">
        <f>+G1015</f>
        <v>0</v>
      </c>
      <c r="H2043" s="40">
        <f>+H1015</f>
        <v>0</v>
      </c>
      <c r="I2043" s="16"/>
      <c r="J2043" s="16"/>
    </row>
    <row r="2044" spans="1:10" ht="16" x14ac:dyDescent="0.2">
      <c r="A2044" s="16"/>
      <c r="B2044" s="16"/>
      <c r="C2044" s="23" t="s">
        <v>199</v>
      </c>
      <c r="D2044" s="40">
        <f>+Instrucciones!E778</f>
        <v>0</v>
      </c>
      <c r="E2044" s="40">
        <f>+D2044*(1+$E$1317)</f>
        <v>0</v>
      </c>
      <c r="F2044" s="40">
        <f>+E2044*(1+$F$1317)</f>
        <v>0</v>
      </c>
      <c r="G2044" s="40">
        <f>+F2044*(1+$G$1317)</f>
        <v>0</v>
      </c>
      <c r="H2044" s="40">
        <f>+G2044*(1+$H$1317)</f>
        <v>0</v>
      </c>
      <c r="I2044" s="16"/>
      <c r="J2044" s="16"/>
    </row>
    <row r="2045" spans="1:10" ht="16" x14ac:dyDescent="0.2">
      <c r="A2045" s="16"/>
      <c r="B2045" s="16"/>
      <c r="C2045" s="16"/>
      <c r="D2045" s="28">
        <f>+D2044*D2043</f>
        <v>0</v>
      </c>
      <c r="E2045" s="28">
        <f>+E2044*E2043</f>
        <v>0</v>
      </c>
      <c r="F2045" s="28">
        <f>+F2044*F2043</f>
        <v>0</v>
      </c>
      <c r="G2045" s="28">
        <f>+G2044*G2043</f>
        <v>0</v>
      </c>
      <c r="H2045" s="28">
        <f>+H2044*H2043</f>
        <v>0</v>
      </c>
      <c r="I2045" s="16"/>
      <c r="J2045" s="16"/>
    </row>
    <row r="2046" spans="1:10" ht="16" x14ac:dyDescent="0.2">
      <c r="A2046" s="16"/>
      <c r="B2046" s="16"/>
      <c r="C2046" s="16"/>
      <c r="D2046" s="29"/>
      <c r="E2046" s="29"/>
      <c r="F2046" s="29"/>
      <c r="G2046" s="29"/>
      <c r="H2046" s="29"/>
      <c r="I2046" s="16"/>
      <c r="J2046" s="16"/>
    </row>
    <row r="2047" spans="1:10" ht="16" x14ac:dyDescent="0.2">
      <c r="A2047" s="16"/>
      <c r="B2047" s="41" t="str">
        <f>+B1019</f>
        <v xml:space="preserve"> </v>
      </c>
      <c r="C2047" s="23" t="s">
        <v>190</v>
      </c>
      <c r="D2047" s="40">
        <f>+D1019</f>
        <v>0</v>
      </c>
      <c r="E2047" s="40">
        <f>+E1019</f>
        <v>0</v>
      </c>
      <c r="F2047" s="40">
        <f>+F1019</f>
        <v>0</v>
      </c>
      <c r="G2047" s="40">
        <f>+G1019</f>
        <v>0</v>
      </c>
      <c r="H2047" s="40">
        <f>+H1019</f>
        <v>0</v>
      </c>
      <c r="I2047" s="16"/>
      <c r="J2047" s="16"/>
    </row>
    <row r="2048" spans="1:10" ht="16" x14ac:dyDescent="0.2">
      <c r="A2048" s="16"/>
      <c r="B2048" s="16"/>
      <c r="C2048" s="23" t="s">
        <v>199</v>
      </c>
      <c r="D2048" s="40">
        <f>+Instrucciones!E779</f>
        <v>0</v>
      </c>
      <c r="E2048" s="40">
        <f>+D2048*(1+$E$1317)</f>
        <v>0</v>
      </c>
      <c r="F2048" s="40">
        <f>+E2048*(1+$F$1317)</f>
        <v>0</v>
      </c>
      <c r="G2048" s="40">
        <f>+F2048*(1+$G$1317)</f>
        <v>0</v>
      </c>
      <c r="H2048" s="40">
        <f>+G2048*(1+$H$1317)</f>
        <v>0</v>
      </c>
      <c r="I2048" s="16"/>
      <c r="J2048" s="16"/>
    </row>
    <row r="2049" spans="1:10" ht="16" x14ac:dyDescent="0.2">
      <c r="A2049" s="16"/>
      <c r="B2049" s="16"/>
      <c r="C2049" s="16"/>
      <c r="D2049" s="28">
        <f>+D2048*D2047</f>
        <v>0</v>
      </c>
      <c r="E2049" s="28">
        <f>+E2048*E2047</f>
        <v>0</v>
      </c>
      <c r="F2049" s="28">
        <f>+F2048*F2047</f>
        <v>0</v>
      </c>
      <c r="G2049" s="28">
        <f>+G2048*G2047</f>
        <v>0</v>
      </c>
      <c r="H2049" s="28">
        <f>+H2048*H2047</f>
        <v>0</v>
      </c>
      <c r="I2049" s="16"/>
      <c r="J2049" s="16"/>
    </row>
    <row r="2050" spans="1:10" ht="16" x14ac:dyDescent="0.2">
      <c r="A2050" s="16"/>
      <c r="B2050" s="16"/>
      <c r="C2050" s="16"/>
      <c r="D2050" s="29"/>
      <c r="E2050" s="29"/>
      <c r="F2050" s="29"/>
      <c r="G2050" s="29"/>
      <c r="H2050" s="29"/>
      <c r="I2050" s="16"/>
      <c r="J2050" s="16"/>
    </row>
    <row r="2051" spans="1:10" ht="16" x14ac:dyDescent="0.2">
      <c r="A2051" s="16"/>
      <c r="B2051" s="41" t="str">
        <f>+B1023</f>
        <v xml:space="preserve"> </v>
      </c>
      <c r="C2051" s="23" t="s">
        <v>190</v>
      </c>
      <c r="D2051" s="40">
        <f>+D1023</f>
        <v>0</v>
      </c>
      <c r="E2051" s="40">
        <f>+E1023</f>
        <v>0</v>
      </c>
      <c r="F2051" s="40">
        <f>+F1023</f>
        <v>0</v>
      </c>
      <c r="G2051" s="40">
        <f>+G1023</f>
        <v>0</v>
      </c>
      <c r="H2051" s="40">
        <f>+H1023</f>
        <v>0</v>
      </c>
      <c r="I2051" s="16"/>
      <c r="J2051" s="16"/>
    </row>
    <row r="2052" spans="1:10" ht="16" x14ac:dyDescent="0.2">
      <c r="A2052" s="16"/>
      <c r="B2052" s="16"/>
      <c r="C2052" s="23" t="s">
        <v>199</v>
      </c>
      <c r="D2052" s="40">
        <f>+Instrucciones!E780</f>
        <v>0</v>
      </c>
      <c r="E2052" s="40">
        <f>+D2052*(1+$E$1317)</f>
        <v>0</v>
      </c>
      <c r="F2052" s="40">
        <f>+E2052*(1+$F$1317)</f>
        <v>0</v>
      </c>
      <c r="G2052" s="40">
        <f>+F2052*(1+$G$1317)</f>
        <v>0</v>
      </c>
      <c r="H2052" s="40">
        <f>+G2052*(1+$H$1317)</f>
        <v>0</v>
      </c>
      <c r="I2052" s="16"/>
      <c r="J2052" s="16"/>
    </row>
    <row r="2053" spans="1:10" ht="16" x14ac:dyDescent="0.2">
      <c r="A2053" s="16"/>
      <c r="B2053" s="16"/>
      <c r="C2053" s="16"/>
      <c r="D2053" s="28">
        <f>+D2052*D2051</f>
        <v>0</v>
      </c>
      <c r="E2053" s="28">
        <f>+E2052*E2051</f>
        <v>0</v>
      </c>
      <c r="F2053" s="28">
        <f>+F2052*F2051</f>
        <v>0</v>
      </c>
      <c r="G2053" s="28">
        <f>+G2052*G2051</f>
        <v>0</v>
      </c>
      <c r="H2053" s="28">
        <f>+H2052*H2051</f>
        <v>0</v>
      </c>
      <c r="I2053" s="16"/>
      <c r="J2053" s="16"/>
    </row>
    <row r="2054" spans="1:10" ht="16" x14ac:dyDescent="0.2">
      <c r="A2054" s="16"/>
      <c r="B2054" s="16"/>
      <c r="C2054" s="16"/>
      <c r="D2054" s="29"/>
      <c r="E2054" s="29"/>
      <c r="F2054" s="29"/>
      <c r="G2054" s="29"/>
      <c r="H2054" s="29"/>
      <c r="I2054" s="16"/>
      <c r="J2054" s="16"/>
    </row>
    <row r="2055" spans="1:10" ht="16" x14ac:dyDescent="0.2">
      <c r="A2055" s="16"/>
      <c r="B2055" s="41" t="str">
        <f>+B1027</f>
        <v xml:space="preserve"> </v>
      </c>
      <c r="C2055" s="23" t="s">
        <v>190</v>
      </c>
      <c r="D2055" s="40">
        <f>+D1027</f>
        <v>0</v>
      </c>
      <c r="E2055" s="40">
        <f>+E1027</f>
        <v>0</v>
      </c>
      <c r="F2055" s="40">
        <f>+F1027</f>
        <v>0</v>
      </c>
      <c r="G2055" s="40">
        <f>+G1027</f>
        <v>0</v>
      </c>
      <c r="H2055" s="40">
        <f>+H1027</f>
        <v>0</v>
      </c>
      <c r="I2055" s="16"/>
      <c r="J2055" s="16"/>
    </row>
    <row r="2056" spans="1:10" ht="16" x14ac:dyDescent="0.2">
      <c r="A2056" s="16"/>
      <c r="B2056" s="16"/>
      <c r="C2056" s="23" t="s">
        <v>199</v>
      </c>
      <c r="D2056" s="40">
        <f>+Instrucciones!E781</f>
        <v>0</v>
      </c>
      <c r="E2056" s="40">
        <f>+D2056*(1+$E$1317)</f>
        <v>0</v>
      </c>
      <c r="F2056" s="40">
        <f>+E2056*(1+$F$1317)</f>
        <v>0</v>
      </c>
      <c r="G2056" s="40">
        <f>+F2056*(1+$G$1317)</f>
        <v>0</v>
      </c>
      <c r="H2056" s="40">
        <f>+G2056*(1+$H$1317)</f>
        <v>0</v>
      </c>
      <c r="I2056" s="16"/>
      <c r="J2056" s="16"/>
    </row>
    <row r="2057" spans="1:10" ht="16" x14ac:dyDescent="0.2">
      <c r="A2057" s="16"/>
      <c r="B2057" s="16"/>
      <c r="C2057" s="16"/>
      <c r="D2057" s="28">
        <f>+D2056*D2055</f>
        <v>0</v>
      </c>
      <c r="E2057" s="28">
        <f>+E2056*E2055</f>
        <v>0</v>
      </c>
      <c r="F2057" s="28">
        <f>+F2056*F2055</f>
        <v>0</v>
      </c>
      <c r="G2057" s="28">
        <f>+G2056*G2055</f>
        <v>0</v>
      </c>
      <c r="H2057" s="28">
        <f>+H2056*H2055</f>
        <v>0</v>
      </c>
      <c r="I2057" s="16"/>
      <c r="J2057" s="16"/>
    </row>
    <row r="2058" spans="1:10" ht="16" x14ac:dyDescent="0.2">
      <c r="A2058" s="16"/>
      <c r="B2058" s="16"/>
      <c r="C2058" s="16"/>
      <c r="D2058" s="29"/>
      <c r="E2058" s="29"/>
      <c r="F2058" s="29"/>
      <c r="G2058" s="29"/>
      <c r="H2058" s="29"/>
      <c r="I2058" s="16"/>
      <c r="J2058" s="16"/>
    </row>
    <row r="2059" spans="1:10" ht="16" x14ac:dyDescent="0.2">
      <c r="A2059" s="16"/>
      <c r="B2059" s="41" t="str">
        <f>+B1031</f>
        <v xml:space="preserve"> </v>
      </c>
      <c r="C2059" s="23" t="s">
        <v>190</v>
      </c>
      <c r="D2059" s="40">
        <f>+D1031</f>
        <v>0</v>
      </c>
      <c r="E2059" s="40">
        <f>+E1031</f>
        <v>0</v>
      </c>
      <c r="F2059" s="40">
        <f>+F1031</f>
        <v>0</v>
      </c>
      <c r="G2059" s="40">
        <f>+G1031</f>
        <v>0</v>
      </c>
      <c r="H2059" s="40">
        <f>+H1031</f>
        <v>0</v>
      </c>
      <c r="I2059" s="16"/>
      <c r="J2059" s="16"/>
    </row>
    <row r="2060" spans="1:10" ht="16" x14ac:dyDescent="0.2">
      <c r="A2060" s="16"/>
      <c r="B2060" s="16"/>
      <c r="C2060" s="23" t="s">
        <v>199</v>
      </c>
      <c r="D2060" s="40">
        <f>+Instrucciones!E782</f>
        <v>0</v>
      </c>
      <c r="E2060" s="40">
        <f>+D2060*(1+$E$1317)</f>
        <v>0</v>
      </c>
      <c r="F2060" s="40">
        <f>+E2060*(1+$F$1317)</f>
        <v>0</v>
      </c>
      <c r="G2060" s="40">
        <f>+F2060*(1+$G$1317)</f>
        <v>0</v>
      </c>
      <c r="H2060" s="40">
        <f>+G2060*(1+$H$1317)</f>
        <v>0</v>
      </c>
      <c r="I2060" s="16"/>
      <c r="J2060" s="16"/>
    </row>
    <row r="2061" spans="1:10" ht="16" x14ac:dyDescent="0.2">
      <c r="A2061" s="16"/>
      <c r="B2061" s="16"/>
      <c r="C2061" s="16"/>
      <c r="D2061" s="28">
        <f>+D2060*D2059</f>
        <v>0</v>
      </c>
      <c r="E2061" s="28">
        <f>+E2060*E2059</f>
        <v>0</v>
      </c>
      <c r="F2061" s="28">
        <f>+F2060*F2059</f>
        <v>0</v>
      </c>
      <c r="G2061" s="28">
        <f>+G2060*G2059</f>
        <v>0</v>
      </c>
      <c r="H2061" s="28">
        <f>+H2060*H2059</f>
        <v>0</v>
      </c>
      <c r="I2061" s="16"/>
      <c r="J2061" s="16"/>
    </row>
    <row r="2062" spans="1:10" ht="16" x14ac:dyDescent="0.2">
      <c r="A2062" s="16"/>
      <c r="B2062" s="16"/>
      <c r="C2062" s="16"/>
      <c r="D2062" s="29"/>
      <c r="E2062" s="29"/>
      <c r="F2062" s="29"/>
      <c r="G2062" s="29"/>
      <c r="H2062" s="29"/>
      <c r="I2062" s="16"/>
      <c r="J2062" s="16"/>
    </row>
    <row r="2063" spans="1:10" ht="16" x14ac:dyDescent="0.2">
      <c r="A2063" s="16"/>
      <c r="B2063" s="41" t="str">
        <f>+B1035</f>
        <v xml:space="preserve"> </v>
      </c>
      <c r="C2063" s="23" t="s">
        <v>190</v>
      </c>
      <c r="D2063" s="40">
        <f>+D1035</f>
        <v>0</v>
      </c>
      <c r="E2063" s="40">
        <f>+E1035</f>
        <v>0</v>
      </c>
      <c r="F2063" s="40">
        <f>+F1035</f>
        <v>0</v>
      </c>
      <c r="G2063" s="40">
        <f>+G1035</f>
        <v>0</v>
      </c>
      <c r="H2063" s="40">
        <f>+H1035</f>
        <v>0</v>
      </c>
      <c r="I2063" s="16"/>
      <c r="J2063" s="16"/>
    </row>
    <row r="2064" spans="1:10" ht="16" x14ac:dyDescent="0.2">
      <c r="A2064" s="16"/>
      <c r="B2064" s="16"/>
      <c r="C2064" s="23" t="s">
        <v>199</v>
      </c>
      <c r="D2064" s="40">
        <f>+Instrucciones!E783</f>
        <v>0</v>
      </c>
      <c r="E2064" s="40">
        <f>+D2064*(1+$E$1317)</f>
        <v>0</v>
      </c>
      <c r="F2064" s="40">
        <f>+E2064*(1+$F$1317)</f>
        <v>0</v>
      </c>
      <c r="G2064" s="40">
        <f>+F2064*(1+$G$1317)</f>
        <v>0</v>
      </c>
      <c r="H2064" s="40">
        <f>+G2064*(1+$H$1317)</f>
        <v>0</v>
      </c>
      <c r="I2064" s="16"/>
      <c r="J2064" s="16"/>
    </row>
    <row r="2065" spans="1:10" ht="16" x14ac:dyDescent="0.2">
      <c r="A2065" s="16"/>
      <c r="B2065" s="16"/>
      <c r="C2065" s="16"/>
      <c r="D2065" s="28">
        <f>+D2064*D2063</f>
        <v>0</v>
      </c>
      <c r="E2065" s="28">
        <f>+E2064*E2063</f>
        <v>0</v>
      </c>
      <c r="F2065" s="28">
        <f>+F2064*F2063</f>
        <v>0</v>
      </c>
      <c r="G2065" s="28">
        <f>+G2064*G2063</f>
        <v>0</v>
      </c>
      <c r="H2065" s="28">
        <f>+H2064*H2063</f>
        <v>0</v>
      </c>
      <c r="I2065" s="16"/>
      <c r="J2065" s="16"/>
    </row>
    <row r="2066" spans="1:10" ht="16" x14ac:dyDescent="0.2">
      <c r="A2066" s="16"/>
      <c r="B2066" s="16"/>
      <c r="C2066" s="16"/>
      <c r="D2066" s="29"/>
      <c r="E2066" s="29"/>
      <c r="F2066" s="29"/>
      <c r="G2066" s="29"/>
      <c r="H2066" s="29"/>
      <c r="I2066" s="16"/>
      <c r="J2066" s="16"/>
    </row>
    <row r="2067" spans="1:10" ht="16" x14ac:dyDescent="0.2">
      <c r="A2067" s="16"/>
      <c r="B2067" s="41" t="str">
        <f>+B1039</f>
        <v xml:space="preserve"> </v>
      </c>
      <c r="C2067" s="23" t="s">
        <v>190</v>
      </c>
      <c r="D2067" s="40">
        <f>+D1039</f>
        <v>0</v>
      </c>
      <c r="E2067" s="40">
        <f>+E1039</f>
        <v>0</v>
      </c>
      <c r="F2067" s="40">
        <f>+F1039</f>
        <v>0</v>
      </c>
      <c r="G2067" s="40">
        <f>+G1039</f>
        <v>0</v>
      </c>
      <c r="H2067" s="40">
        <f>+H1039</f>
        <v>0</v>
      </c>
      <c r="I2067" s="16"/>
      <c r="J2067" s="16"/>
    </row>
    <row r="2068" spans="1:10" ht="16" x14ac:dyDescent="0.2">
      <c r="A2068" s="16"/>
      <c r="B2068" s="16"/>
      <c r="C2068" s="23" t="s">
        <v>199</v>
      </c>
      <c r="D2068" s="40">
        <f>+Instrucciones!E784</f>
        <v>0</v>
      </c>
      <c r="E2068" s="40">
        <f>+D2068*(1+$E$1317)</f>
        <v>0</v>
      </c>
      <c r="F2068" s="40">
        <f>+E2068*(1+$F$1317)</f>
        <v>0</v>
      </c>
      <c r="G2068" s="40">
        <f>+F2068*(1+$G$1317)</f>
        <v>0</v>
      </c>
      <c r="H2068" s="40">
        <f>+G2068*(1+$H$1317)</f>
        <v>0</v>
      </c>
      <c r="I2068" s="16"/>
      <c r="J2068" s="16"/>
    </row>
    <row r="2069" spans="1:10" ht="16" x14ac:dyDescent="0.2">
      <c r="A2069" s="16"/>
      <c r="B2069" s="16"/>
      <c r="C2069" s="16"/>
      <c r="D2069" s="28">
        <f>+D2068*D2067</f>
        <v>0</v>
      </c>
      <c r="E2069" s="28">
        <f>+E2068*E2067</f>
        <v>0</v>
      </c>
      <c r="F2069" s="28">
        <f>+F2068*F2067</f>
        <v>0</v>
      </c>
      <c r="G2069" s="28">
        <f>+G2068*G2067</f>
        <v>0</v>
      </c>
      <c r="H2069" s="28">
        <f>+H2068*H2067</f>
        <v>0</v>
      </c>
      <c r="I2069" s="16"/>
      <c r="J2069" s="16"/>
    </row>
    <row r="2070" spans="1:10" ht="16" x14ac:dyDescent="0.2">
      <c r="A2070" s="16"/>
      <c r="B2070" s="16"/>
      <c r="C2070" s="16"/>
      <c r="D2070" s="29"/>
      <c r="E2070" s="29"/>
      <c r="F2070" s="29"/>
      <c r="G2070" s="29"/>
      <c r="H2070" s="29"/>
      <c r="I2070" s="16"/>
      <c r="J2070" s="16"/>
    </row>
    <row r="2071" spans="1:10" ht="16" x14ac:dyDescent="0.2">
      <c r="A2071" s="16"/>
      <c r="B2071" s="41" t="str">
        <f>+B1043</f>
        <v xml:space="preserve"> </v>
      </c>
      <c r="C2071" s="23" t="s">
        <v>190</v>
      </c>
      <c r="D2071" s="40">
        <f>+D1043</f>
        <v>0</v>
      </c>
      <c r="E2071" s="40">
        <f>+E1043</f>
        <v>0</v>
      </c>
      <c r="F2071" s="40">
        <f>+F1043</f>
        <v>0</v>
      </c>
      <c r="G2071" s="40">
        <f>+G1043</f>
        <v>0</v>
      </c>
      <c r="H2071" s="40">
        <f>+H1043</f>
        <v>0</v>
      </c>
      <c r="I2071" s="16"/>
      <c r="J2071" s="16"/>
    </row>
    <row r="2072" spans="1:10" ht="16" x14ac:dyDescent="0.2">
      <c r="A2072" s="16"/>
      <c r="B2072" s="16"/>
      <c r="C2072" s="23" t="s">
        <v>199</v>
      </c>
      <c r="D2072" s="40">
        <f>+Instrucciones!E785</f>
        <v>0</v>
      </c>
      <c r="E2072" s="40">
        <f>+D2072*(1+$E$1317)</f>
        <v>0</v>
      </c>
      <c r="F2072" s="40">
        <f>+E2072*(1+$F$1317)</f>
        <v>0</v>
      </c>
      <c r="G2072" s="40">
        <f>+F2072*(1+$G$1317)</f>
        <v>0</v>
      </c>
      <c r="H2072" s="40">
        <f>+G2072*(1+$H$1317)</f>
        <v>0</v>
      </c>
      <c r="I2072" s="16"/>
      <c r="J2072" s="16"/>
    </row>
    <row r="2073" spans="1:10" ht="16" x14ac:dyDescent="0.2">
      <c r="A2073" s="16"/>
      <c r="B2073" s="16"/>
      <c r="C2073" s="16"/>
      <c r="D2073" s="28">
        <f>+D2072*D2071</f>
        <v>0</v>
      </c>
      <c r="E2073" s="28">
        <f>+E2072*E2071</f>
        <v>0</v>
      </c>
      <c r="F2073" s="28">
        <f>+F2072*F2071</f>
        <v>0</v>
      </c>
      <c r="G2073" s="28">
        <f>+G2072*G2071</f>
        <v>0</v>
      </c>
      <c r="H2073" s="28">
        <f>+H2072*H2071</f>
        <v>0</v>
      </c>
      <c r="I2073" s="16"/>
      <c r="J2073" s="16"/>
    </row>
    <row r="2074" spans="1:10" ht="16" x14ac:dyDescent="0.2">
      <c r="A2074" s="16"/>
      <c r="B2074" s="16"/>
      <c r="C2074" s="16"/>
      <c r="D2074" s="29"/>
      <c r="E2074" s="29"/>
      <c r="F2074" s="29"/>
      <c r="G2074" s="29"/>
      <c r="H2074" s="29"/>
      <c r="I2074" s="16"/>
      <c r="J2074" s="16"/>
    </row>
    <row r="2075" spans="1:10" ht="16" x14ac:dyDescent="0.2">
      <c r="A2075" s="16"/>
      <c r="B2075" s="41" t="str">
        <f>+B1047</f>
        <v xml:space="preserve"> </v>
      </c>
      <c r="C2075" s="23" t="s">
        <v>190</v>
      </c>
      <c r="D2075" s="40">
        <f>+D1047</f>
        <v>0</v>
      </c>
      <c r="E2075" s="40">
        <f>+E1047</f>
        <v>0</v>
      </c>
      <c r="F2075" s="40">
        <f>+F1047</f>
        <v>0</v>
      </c>
      <c r="G2075" s="40">
        <f>+G1047</f>
        <v>0</v>
      </c>
      <c r="H2075" s="40">
        <f>+H1047</f>
        <v>0</v>
      </c>
      <c r="I2075" s="16"/>
      <c r="J2075" s="16"/>
    </row>
    <row r="2076" spans="1:10" ht="16" x14ac:dyDescent="0.2">
      <c r="A2076" s="16"/>
      <c r="B2076" s="16"/>
      <c r="C2076" s="23" t="s">
        <v>199</v>
      </c>
      <c r="D2076" s="40">
        <f>+Instrucciones!E786</f>
        <v>0</v>
      </c>
      <c r="E2076" s="40">
        <f>+D2076*(1+$E$1317)</f>
        <v>0</v>
      </c>
      <c r="F2076" s="40">
        <f>+E2076*(1+$F$1317)</f>
        <v>0</v>
      </c>
      <c r="G2076" s="40">
        <f>+F2076*(1+$G$1317)</f>
        <v>0</v>
      </c>
      <c r="H2076" s="40">
        <f>+G2076*(1+$H$1317)</f>
        <v>0</v>
      </c>
      <c r="I2076" s="16"/>
      <c r="J2076" s="16"/>
    </row>
    <row r="2077" spans="1:10" ht="16" x14ac:dyDescent="0.2">
      <c r="A2077" s="16"/>
      <c r="B2077" s="16"/>
      <c r="C2077" s="16"/>
      <c r="D2077" s="28">
        <f>+D2076*D2075</f>
        <v>0</v>
      </c>
      <c r="E2077" s="28">
        <f>+E2076*E2075</f>
        <v>0</v>
      </c>
      <c r="F2077" s="28">
        <f>+F2076*F2075</f>
        <v>0</v>
      </c>
      <c r="G2077" s="28">
        <f>+G2076*G2075</f>
        <v>0</v>
      </c>
      <c r="H2077" s="28">
        <f>+H2076*H2075</f>
        <v>0</v>
      </c>
      <c r="I2077" s="16"/>
      <c r="J2077" s="16"/>
    </row>
    <row r="2078" spans="1:10" ht="16" x14ac:dyDescent="0.2">
      <c r="A2078" s="16"/>
      <c r="B2078" s="16"/>
      <c r="C2078" s="16"/>
      <c r="D2078" s="29"/>
      <c r="E2078" s="29"/>
      <c r="F2078" s="29"/>
      <c r="G2078" s="29"/>
      <c r="H2078" s="29"/>
      <c r="I2078" s="16"/>
      <c r="J2078" s="16"/>
    </row>
    <row r="2079" spans="1:10" ht="16" x14ac:dyDescent="0.2">
      <c r="A2079" s="16"/>
      <c r="B2079" s="41" t="str">
        <f>+B1051</f>
        <v xml:space="preserve"> </v>
      </c>
      <c r="C2079" s="23" t="s">
        <v>190</v>
      </c>
      <c r="D2079" s="40">
        <f>+D1051</f>
        <v>0</v>
      </c>
      <c r="E2079" s="40">
        <f>+E1051</f>
        <v>0</v>
      </c>
      <c r="F2079" s="40">
        <f>+F1051</f>
        <v>0</v>
      </c>
      <c r="G2079" s="40">
        <f>+G1051</f>
        <v>0</v>
      </c>
      <c r="H2079" s="40">
        <f>+H1051</f>
        <v>0</v>
      </c>
      <c r="I2079" s="16"/>
      <c r="J2079" s="16"/>
    </row>
    <row r="2080" spans="1:10" ht="16" x14ac:dyDescent="0.2">
      <c r="A2080" s="16"/>
      <c r="B2080" s="16"/>
      <c r="C2080" s="23" t="s">
        <v>199</v>
      </c>
      <c r="D2080" s="40">
        <f>+Instrucciones!E787</f>
        <v>0</v>
      </c>
      <c r="E2080" s="40">
        <f>+D2080*(1+$E$1317)</f>
        <v>0</v>
      </c>
      <c r="F2080" s="40">
        <f>+E2080*(1+$F$1317)</f>
        <v>0</v>
      </c>
      <c r="G2080" s="40">
        <f>+F2080*(1+$G$1317)</f>
        <v>0</v>
      </c>
      <c r="H2080" s="40">
        <f>+G2080*(1+$H$1317)</f>
        <v>0</v>
      </c>
      <c r="I2080" s="16"/>
      <c r="J2080" s="16"/>
    </row>
    <row r="2081" spans="1:10" ht="16" x14ac:dyDescent="0.2">
      <c r="A2081" s="16"/>
      <c r="B2081" s="16"/>
      <c r="C2081" s="16"/>
      <c r="D2081" s="28">
        <f>+D2080*D2079</f>
        <v>0</v>
      </c>
      <c r="E2081" s="28">
        <f>+E2080*E2079</f>
        <v>0</v>
      </c>
      <c r="F2081" s="28">
        <f>+F2080*F2079</f>
        <v>0</v>
      </c>
      <c r="G2081" s="28">
        <f>+G2080*G2079</f>
        <v>0</v>
      </c>
      <c r="H2081" s="28">
        <f>+H2080*H2079</f>
        <v>0</v>
      </c>
      <c r="I2081" s="16"/>
      <c r="J2081" s="16"/>
    </row>
    <row r="2082" spans="1:10" ht="16" x14ac:dyDescent="0.2">
      <c r="A2082" s="16"/>
      <c r="B2082" s="16"/>
      <c r="C2082" s="16"/>
      <c r="D2082" s="29"/>
      <c r="E2082" s="29"/>
      <c r="F2082" s="29"/>
      <c r="G2082" s="29"/>
      <c r="H2082" s="29"/>
      <c r="I2082" s="16"/>
      <c r="J2082" s="16"/>
    </row>
    <row r="2083" spans="1:10" ht="16" x14ac:dyDescent="0.2">
      <c r="A2083" s="16"/>
      <c r="B2083" s="41" t="str">
        <f>+B1055</f>
        <v xml:space="preserve"> </v>
      </c>
      <c r="C2083" s="23" t="s">
        <v>190</v>
      </c>
      <c r="D2083" s="40">
        <f>+D1055</f>
        <v>0</v>
      </c>
      <c r="E2083" s="40">
        <f>+E1055</f>
        <v>0</v>
      </c>
      <c r="F2083" s="40">
        <f>+F1055</f>
        <v>0</v>
      </c>
      <c r="G2083" s="40">
        <f>+G1055</f>
        <v>0</v>
      </c>
      <c r="H2083" s="40">
        <f>+H1055</f>
        <v>0</v>
      </c>
      <c r="I2083" s="16"/>
      <c r="J2083" s="16"/>
    </row>
    <row r="2084" spans="1:10" ht="16" x14ac:dyDescent="0.2">
      <c r="A2084" s="16"/>
      <c r="B2084" s="16"/>
      <c r="C2084" s="23" t="s">
        <v>199</v>
      </c>
      <c r="D2084" s="40">
        <f>+Instrucciones!E788</f>
        <v>0</v>
      </c>
      <c r="E2084" s="40">
        <f>+D2084*(1+$E$1317)</f>
        <v>0</v>
      </c>
      <c r="F2084" s="40">
        <f>+E2084*(1+$F$1317)</f>
        <v>0</v>
      </c>
      <c r="G2084" s="40">
        <f>+F2084*(1+$G$1317)</f>
        <v>0</v>
      </c>
      <c r="H2084" s="40">
        <f>+G2084*(1+$H$1317)</f>
        <v>0</v>
      </c>
      <c r="I2084" s="16"/>
      <c r="J2084" s="16"/>
    </row>
    <row r="2085" spans="1:10" ht="16" x14ac:dyDescent="0.2">
      <c r="A2085" s="16"/>
      <c r="B2085" s="16"/>
      <c r="C2085" s="16"/>
      <c r="D2085" s="28">
        <f>+D2084*D2083</f>
        <v>0</v>
      </c>
      <c r="E2085" s="28">
        <f>+E2084*E2083</f>
        <v>0</v>
      </c>
      <c r="F2085" s="28">
        <f>+F2084*F2083</f>
        <v>0</v>
      </c>
      <c r="G2085" s="28">
        <f>+G2084*G2083</f>
        <v>0</v>
      </c>
      <c r="H2085" s="28">
        <f>+H2084*H2083</f>
        <v>0</v>
      </c>
      <c r="I2085" s="16"/>
      <c r="J2085" s="16"/>
    </row>
    <row r="2086" spans="1:10" ht="16" x14ac:dyDescent="0.2">
      <c r="A2086" s="16"/>
      <c r="B2086" s="16"/>
      <c r="C2086" s="16"/>
      <c r="D2086" s="29"/>
      <c r="E2086" s="29"/>
      <c r="F2086" s="29"/>
      <c r="G2086" s="29"/>
      <c r="H2086" s="29"/>
      <c r="I2086" s="16"/>
      <c r="J2086" s="16"/>
    </row>
    <row r="2087" spans="1:10" ht="16" x14ac:dyDescent="0.2">
      <c r="A2087" s="16"/>
      <c r="B2087" s="41" t="str">
        <f>+B1059</f>
        <v xml:space="preserve"> </v>
      </c>
      <c r="C2087" s="23" t="s">
        <v>190</v>
      </c>
      <c r="D2087" s="40">
        <f>+D1059</f>
        <v>0</v>
      </c>
      <c r="E2087" s="40">
        <f>+E1059</f>
        <v>0</v>
      </c>
      <c r="F2087" s="40">
        <f>+F1059</f>
        <v>0</v>
      </c>
      <c r="G2087" s="40">
        <f>+G1059</f>
        <v>0</v>
      </c>
      <c r="H2087" s="40">
        <f>+H1059</f>
        <v>0</v>
      </c>
      <c r="I2087" s="16"/>
      <c r="J2087" s="16"/>
    </row>
    <row r="2088" spans="1:10" ht="16" x14ac:dyDescent="0.2">
      <c r="A2088" s="16"/>
      <c r="B2088" s="16"/>
      <c r="C2088" s="23" t="s">
        <v>199</v>
      </c>
      <c r="D2088" s="40">
        <f>+Instrucciones!E789</f>
        <v>0</v>
      </c>
      <c r="E2088" s="40">
        <f>+D2088*(1+$E$1317)</f>
        <v>0</v>
      </c>
      <c r="F2088" s="40">
        <f>+E2088*(1+$F$1317)</f>
        <v>0</v>
      </c>
      <c r="G2088" s="40">
        <f>+F2088*(1+$G$1317)</f>
        <v>0</v>
      </c>
      <c r="H2088" s="40">
        <f>+G2088*(1+$H$1317)</f>
        <v>0</v>
      </c>
      <c r="I2088" s="16"/>
      <c r="J2088" s="16"/>
    </row>
    <row r="2089" spans="1:10" ht="16" x14ac:dyDescent="0.2">
      <c r="A2089" s="16"/>
      <c r="B2089" s="16"/>
      <c r="C2089" s="16"/>
      <c r="D2089" s="28">
        <f>+D2088*D2087</f>
        <v>0</v>
      </c>
      <c r="E2089" s="28">
        <f>+E2088*E2087</f>
        <v>0</v>
      </c>
      <c r="F2089" s="28">
        <f>+F2088*F2087</f>
        <v>0</v>
      </c>
      <c r="G2089" s="28">
        <f>+G2088*G2087</f>
        <v>0</v>
      </c>
      <c r="H2089" s="28">
        <f>+H2088*H2087</f>
        <v>0</v>
      </c>
      <c r="I2089" s="16"/>
      <c r="J2089" s="16"/>
    </row>
    <row r="2090" spans="1:10" ht="16" x14ac:dyDescent="0.2">
      <c r="A2090" s="16"/>
      <c r="B2090" s="16"/>
      <c r="C2090" s="16"/>
      <c r="D2090" s="29"/>
      <c r="E2090" s="29"/>
      <c r="F2090" s="29"/>
      <c r="G2090" s="29"/>
      <c r="H2090" s="29"/>
      <c r="I2090" s="16"/>
      <c r="J2090" s="16"/>
    </row>
    <row r="2091" spans="1:10" ht="16" x14ac:dyDescent="0.2">
      <c r="A2091" s="16"/>
      <c r="B2091" s="41" t="str">
        <f>+B1063</f>
        <v xml:space="preserve"> </v>
      </c>
      <c r="C2091" s="23" t="s">
        <v>190</v>
      </c>
      <c r="D2091" s="40">
        <f>+D1063</f>
        <v>0</v>
      </c>
      <c r="E2091" s="40">
        <f>+E1063</f>
        <v>0</v>
      </c>
      <c r="F2091" s="40">
        <f>+F1063</f>
        <v>0</v>
      </c>
      <c r="G2091" s="40">
        <f>+G1063</f>
        <v>0</v>
      </c>
      <c r="H2091" s="40">
        <f>+H1063</f>
        <v>0</v>
      </c>
      <c r="I2091" s="16"/>
      <c r="J2091" s="16"/>
    </row>
    <row r="2092" spans="1:10" ht="16" x14ac:dyDescent="0.2">
      <c r="A2092" s="16"/>
      <c r="B2092" s="16"/>
      <c r="C2092" s="23" t="s">
        <v>199</v>
      </c>
      <c r="D2092" s="40">
        <f>+Instrucciones!E790</f>
        <v>0</v>
      </c>
      <c r="E2092" s="40">
        <f>+D2092*(1+$E$1317)</f>
        <v>0</v>
      </c>
      <c r="F2092" s="40">
        <f>+E2092*(1+$F$1317)</f>
        <v>0</v>
      </c>
      <c r="G2092" s="40">
        <f>+F2092*(1+$G$1317)</f>
        <v>0</v>
      </c>
      <c r="H2092" s="40">
        <f>+G2092*(1+$H$1317)</f>
        <v>0</v>
      </c>
      <c r="I2092" s="16"/>
      <c r="J2092" s="16"/>
    </row>
    <row r="2093" spans="1:10" ht="16" x14ac:dyDescent="0.2">
      <c r="A2093" s="16"/>
      <c r="B2093" s="16"/>
      <c r="C2093" s="16"/>
      <c r="D2093" s="28">
        <f>+D2092*D2091</f>
        <v>0</v>
      </c>
      <c r="E2093" s="28">
        <f>+E2092*E2091</f>
        <v>0</v>
      </c>
      <c r="F2093" s="28">
        <f>+F2092*F2091</f>
        <v>0</v>
      </c>
      <c r="G2093" s="28">
        <f>+G2092*G2091</f>
        <v>0</v>
      </c>
      <c r="H2093" s="28">
        <f>+H2092*H2091</f>
        <v>0</v>
      </c>
      <c r="I2093" s="16"/>
      <c r="J2093" s="16"/>
    </row>
    <row r="2094" spans="1:10" ht="16" x14ac:dyDescent="0.2">
      <c r="A2094" s="16"/>
      <c r="B2094" s="16"/>
      <c r="C2094" s="16"/>
      <c r="D2094" s="29"/>
      <c r="E2094" s="29"/>
      <c r="F2094" s="29"/>
      <c r="G2094" s="29"/>
      <c r="H2094" s="29"/>
      <c r="I2094" s="16"/>
      <c r="J2094" s="16"/>
    </row>
    <row r="2095" spans="1:10" ht="16" x14ac:dyDescent="0.2">
      <c r="A2095" s="16"/>
      <c r="B2095" s="41" t="str">
        <f>+B1067</f>
        <v xml:space="preserve"> </v>
      </c>
      <c r="C2095" s="23" t="s">
        <v>190</v>
      </c>
      <c r="D2095" s="40">
        <f>+D1067</f>
        <v>0</v>
      </c>
      <c r="E2095" s="40">
        <f>+E1067</f>
        <v>0</v>
      </c>
      <c r="F2095" s="40">
        <f>+F1067</f>
        <v>0</v>
      </c>
      <c r="G2095" s="40">
        <f>+G1067</f>
        <v>0</v>
      </c>
      <c r="H2095" s="40">
        <f>+H1067</f>
        <v>0</v>
      </c>
      <c r="I2095" s="16"/>
      <c r="J2095" s="16"/>
    </row>
    <row r="2096" spans="1:10" ht="16" x14ac:dyDescent="0.2">
      <c r="A2096" s="16"/>
      <c r="B2096" s="16"/>
      <c r="C2096" s="23" t="s">
        <v>199</v>
      </c>
      <c r="D2096" s="40">
        <f>+Instrucciones!E791</f>
        <v>0</v>
      </c>
      <c r="E2096" s="40">
        <f>+D2096*(1+$E$1317)</f>
        <v>0</v>
      </c>
      <c r="F2096" s="40">
        <f>+E2096*(1+$F$1317)</f>
        <v>0</v>
      </c>
      <c r="G2096" s="40">
        <f>+F2096*(1+$G$1317)</f>
        <v>0</v>
      </c>
      <c r="H2096" s="40">
        <f>+G2096*(1+$H$1317)</f>
        <v>0</v>
      </c>
      <c r="I2096" s="16"/>
      <c r="J2096" s="16"/>
    </row>
    <row r="2097" spans="1:10" ht="16" x14ac:dyDescent="0.2">
      <c r="A2097" s="16"/>
      <c r="B2097" s="16"/>
      <c r="C2097" s="16"/>
      <c r="D2097" s="28">
        <f>+D2096*D2095</f>
        <v>0</v>
      </c>
      <c r="E2097" s="28">
        <f>+E2096*E2095</f>
        <v>0</v>
      </c>
      <c r="F2097" s="28">
        <f>+F2096*F2095</f>
        <v>0</v>
      </c>
      <c r="G2097" s="28">
        <f>+G2096*G2095</f>
        <v>0</v>
      </c>
      <c r="H2097" s="28">
        <f>+H2096*H2095</f>
        <v>0</v>
      </c>
      <c r="I2097" s="16"/>
      <c r="J2097" s="16"/>
    </row>
    <row r="2098" spans="1:10" ht="16" x14ac:dyDescent="0.2">
      <c r="A2098" s="16"/>
      <c r="B2098" s="16"/>
      <c r="C2098" s="16"/>
      <c r="D2098" s="29"/>
      <c r="E2098" s="29"/>
      <c r="F2098" s="29"/>
      <c r="G2098" s="29"/>
      <c r="H2098" s="29"/>
      <c r="I2098" s="16"/>
      <c r="J2098" s="16"/>
    </row>
    <row r="2099" spans="1:10" ht="16" x14ac:dyDescent="0.2">
      <c r="A2099" s="16"/>
      <c r="B2099" s="41" t="str">
        <f>+B1071</f>
        <v xml:space="preserve"> </v>
      </c>
      <c r="C2099" s="23" t="s">
        <v>190</v>
      </c>
      <c r="D2099" s="40">
        <f>+D1071</f>
        <v>0</v>
      </c>
      <c r="E2099" s="40">
        <f>+E1071</f>
        <v>0</v>
      </c>
      <c r="F2099" s="40">
        <f>+F1071</f>
        <v>0</v>
      </c>
      <c r="G2099" s="40">
        <f>+G1071</f>
        <v>0</v>
      </c>
      <c r="H2099" s="40">
        <f>+H1071</f>
        <v>0</v>
      </c>
      <c r="I2099" s="16"/>
      <c r="J2099" s="16"/>
    </row>
    <row r="2100" spans="1:10" ht="16" x14ac:dyDescent="0.2">
      <c r="A2100" s="16"/>
      <c r="B2100" s="16"/>
      <c r="C2100" s="23" t="s">
        <v>199</v>
      </c>
      <c r="D2100" s="40">
        <f>+Instrucciones!E792</f>
        <v>0</v>
      </c>
      <c r="E2100" s="40">
        <f>+D2100*(1+$E$1317)</f>
        <v>0</v>
      </c>
      <c r="F2100" s="40">
        <f>+E2100*(1+$F$1317)</f>
        <v>0</v>
      </c>
      <c r="G2100" s="40">
        <f>+F2100*(1+$G$1317)</f>
        <v>0</v>
      </c>
      <c r="H2100" s="40">
        <f>+G2100*(1+$H$1317)</f>
        <v>0</v>
      </c>
      <c r="I2100" s="16"/>
      <c r="J2100" s="16"/>
    </row>
    <row r="2101" spans="1:10" ht="16" x14ac:dyDescent="0.2">
      <c r="A2101" s="16"/>
      <c r="B2101" s="16"/>
      <c r="C2101" s="16"/>
      <c r="D2101" s="28">
        <f>+D2100*D2099</f>
        <v>0</v>
      </c>
      <c r="E2101" s="28">
        <f>+E2100*E2099</f>
        <v>0</v>
      </c>
      <c r="F2101" s="28">
        <f>+F2100*F2099</f>
        <v>0</v>
      </c>
      <c r="G2101" s="28">
        <f>+G2100*G2099</f>
        <v>0</v>
      </c>
      <c r="H2101" s="28">
        <f>+H2100*H2099</f>
        <v>0</v>
      </c>
      <c r="I2101" s="16"/>
      <c r="J2101" s="16"/>
    </row>
    <row r="2102" spans="1:10" ht="16" x14ac:dyDescent="0.2">
      <c r="A2102" s="16"/>
      <c r="B2102" s="16"/>
      <c r="C2102" s="16"/>
      <c r="D2102" s="29"/>
      <c r="E2102" s="29"/>
      <c r="F2102" s="29"/>
      <c r="G2102" s="29"/>
      <c r="H2102" s="29"/>
      <c r="I2102" s="16"/>
      <c r="J2102" s="16"/>
    </row>
    <row r="2103" spans="1:10" ht="16" x14ac:dyDescent="0.2">
      <c r="A2103" s="16"/>
      <c r="B2103" s="41" t="str">
        <f>+B1075</f>
        <v xml:space="preserve"> </v>
      </c>
      <c r="C2103" s="23" t="s">
        <v>190</v>
      </c>
      <c r="D2103" s="40">
        <f>+D1075</f>
        <v>0</v>
      </c>
      <c r="E2103" s="40">
        <f>+E1075</f>
        <v>0</v>
      </c>
      <c r="F2103" s="40">
        <f>+F1075</f>
        <v>0</v>
      </c>
      <c r="G2103" s="40">
        <f>+G1075</f>
        <v>0</v>
      </c>
      <c r="H2103" s="40">
        <f>+H1075</f>
        <v>0</v>
      </c>
      <c r="I2103" s="16"/>
      <c r="J2103" s="16"/>
    </row>
    <row r="2104" spans="1:10" ht="16" x14ac:dyDescent="0.2">
      <c r="A2104" s="16"/>
      <c r="B2104" s="16"/>
      <c r="C2104" s="23" t="s">
        <v>199</v>
      </c>
      <c r="D2104" s="40">
        <f>+Instrucciones!E793</f>
        <v>0</v>
      </c>
      <c r="E2104" s="40">
        <f>+D2104*(1+$E$1317)</f>
        <v>0</v>
      </c>
      <c r="F2104" s="40">
        <f>+E2104*(1+$F$1317)</f>
        <v>0</v>
      </c>
      <c r="G2104" s="40">
        <f>+F2104*(1+$G$1317)</f>
        <v>0</v>
      </c>
      <c r="H2104" s="40">
        <f>+G2104*(1+$H$1317)</f>
        <v>0</v>
      </c>
      <c r="I2104" s="16"/>
      <c r="J2104" s="16"/>
    </row>
    <row r="2105" spans="1:10" ht="16" x14ac:dyDescent="0.2">
      <c r="A2105" s="16"/>
      <c r="B2105" s="16"/>
      <c r="C2105" s="16"/>
      <c r="D2105" s="28">
        <f>+D2104*D2103</f>
        <v>0</v>
      </c>
      <c r="E2105" s="28">
        <f>+E2104*E2103</f>
        <v>0</v>
      </c>
      <c r="F2105" s="28">
        <f>+F2104*F2103</f>
        <v>0</v>
      </c>
      <c r="G2105" s="28">
        <f>+G2104*G2103</f>
        <v>0</v>
      </c>
      <c r="H2105" s="28">
        <f>+H2104*H2103</f>
        <v>0</v>
      </c>
      <c r="I2105" s="16"/>
      <c r="J2105" s="16"/>
    </row>
    <row r="2106" spans="1:10" ht="16" x14ac:dyDescent="0.2">
      <c r="A2106" s="16"/>
      <c r="B2106" s="16"/>
      <c r="C2106" s="16"/>
      <c r="D2106" s="29"/>
      <c r="E2106" s="29"/>
      <c r="F2106" s="29"/>
      <c r="G2106" s="29"/>
      <c r="H2106" s="29"/>
      <c r="I2106" s="16"/>
      <c r="J2106" s="16"/>
    </row>
    <row r="2107" spans="1:10" ht="16" x14ac:dyDescent="0.2">
      <c r="A2107" s="16"/>
      <c r="B2107" s="41" t="str">
        <f>+B1079</f>
        <v xml:space="preserve"> </v>
      </c>
      <c r="C2107" s="23" t="s">
        <v>190</v>
      </c>
      <c r="D2107" s="40">
        <f>+D1079</f>
        <v>0</v>
      </c>
      <c r="E2107" s="40">
        <f>+E1079</f>
        <v>0</v>
      </c>
      <c r="F2107" s="40">
        <f>+F1079</f>
        <v>0</v>
      </c>
      <c r="G2107" s="40">
        <f>+G1079</f>
        <v>0</v>
      </c>
      <c r="H2107" s="40">
        <f>+H1079</f>
        <v>0</v>
      </c>
      <c r="I2107" s="16"/>
      <c r="J2107" s="16"/>
    </row>
    <row r="2108" spans="1:10" ht="16" x14ac:dyDescent="0.2">
      <c r="A2108" s="16"/>
      <c r="B2108" s="16"/>
      <c r="C2108" s="23" t="s">
        <v>199</v>
      </c>
      <c r="D2108" s="40">
        <f>+Instrucciones!E794</f>
        <v>0</v>
      </c>
      <c r="E2108" s="40">
        <f>+D2108*(1+$E$1317)</f>
        <v>0</v>
      </c>
      <c r="F2108" s="40">
        <f>+E2108*(1+$F$1317)</f>
        <v>0</v>
      </c>
      <c r="G2108" s="40">
        <f>+F2108*(1+$G$1317)</f>
        <v>0</v>
      </c>
      <c r="H2108" s="40">
        <f>+G2108*(1+$H$1317)</f>
        <v>0</v>
      </c>
      <c r="I2108" s="16"/>
      <c r="J2108" s="16"/>
    </row>
    <row r="2109" spans="1:10" ht="16" x14ac:dyDescent="0.2">
      <c r="A2109" s="16"/>
      <c r="B2109" s="16"/>
      <c r="C2109" s="16"/>
      <c r="D2109" s="28">
        <f>+D2108*D2107</f>
        <v>0</v>
      </c>
      <c r="E2109" s="28">
        <f>+E2108*E2107</f>
        <v>0</v>
      </c>
      <c r="F2109" s="28">
        <f>+F2108*F2107</f>
        <v>0</v>
      </c>
      <c r="G2109" s="28">
        <f>+G2108*G2107</f>
        <v>0</v>
      </c>
      <c r="H2109" s="28">
        <f>+H2108*H2107</f>
        <v>0</v>
      </c>
      <c r="I2109" s="16"/>
      <c r="J2109" s="16"/>
    </row>
    <row r="2110" spans="1:10" ht="16" x14ac:dyDescent="0.2">
      <c r="A2110" s="16"/>
      <c r="B2110" s="16"/>
      <c r="C2110" s="16"/>
      <c r="D2110" s="29"/>
      <c r="E2110" s="29"/>
      <c r="F2110" s="29"/>
      <c r="G2110" s="29"/>
      <c r="H2110" s="29"/>
      <c r="I2110" s="16"/>
      <c r="J2110" s="16"/>
    </row>
    <row r="2111" spans="1:10" ht="16" x14ac:dyDescent="0.2">
      <c r="A2111" s="16"/>
      <c r="B2111" s="41" t="str">
        <f>+B1083</f>
        <v xml:space="preserve"> </v>
      </c>
      <c r="C2111" s="23" t="s">
        <v>190</v>
      </c>
      <c r="D2111" s="40">
        <f>+D1083</f>
        <v>0</v>
      </c>
      <c r="E2111" s="40">
        <f>+E1083</f>
        <v>0</v>
      </c>
      <c r="F2111" s="40">
        <f>+F1083</f>
        <v>0</v>
      </c>
      <c r="G2111" s="40">
        <f>+G1083</f>
        <v>0</v>
      </c>
      <c r="H2111" s="40">
        <f>+H1083</f>
        <v>0</v>
      </c>
      <c r="I2111" s="16"/>
      <c r="J2111" s="16"/>
    </row>
    <row r="2112" spans="1:10" ht="16" x14ac:dyDescent="0.2">
      <c r="A2112" s="16"/>
      <c r="B2112" s="16"/>
      <c r="C2112" s="23" t="s">
        <v>199</v>
      </c>
      <c r="D2112" s="40">
        <f>+Instrucciones!E795</f>
        <v>0</v>
      </c>
      <c r="E2112" s="40">
        <f>+D2112*(1+$E$1317)</f>
        <v>0</v>
      </c>
      <c r="F2112" s="40">
        <f>+E2112*(1+$F$1317)</f>
        <v>0</v>
      </c>
      <c r="G2112" s="40">
        <f>+F2112*(1+$G$1317)</f>
        <v>0</v>
      </c>
      <c r="H2112" s="40">
        <f>+G2112*(1+$H$1317)</f>
        <v>0</v>
      </c>
      <c r="I2112" s="16"/>
      <c r="J2112" s="16"/>
    </row>
    <row r="2113" spans="1:10" ht="16" x14ac:dyDescent="0.2">
      <c r="A2113" s="16"/>
      <c r="B2113" s="16"/>
      <c r="C2113" s="16"/>
      <c r="D2113" s="28">
        <f>+D2112*D2111</f>
        <v>0</v>
      </c>
      <c r="E2113" s="28">
        <f>+E2112*E2111</f>
        <v>0</v>
      </c>
      <c r="F2113" s="28">
        <f>+F2112*F2111</f>
        <v>0</v>
      </c>
      <c r="G2113" s="28">
        <f>+G2112*G2111</f>
        <v>0</v>
      </c>
      <c r="H2113" s="28">
        <f>+H2112*H2111</f>
        <v>0</v>
      </c>
      <c r="I2113" s="16"/>
      <c r="J2113" s="16"/>
    </row>
    <row r="2114" spans="1:10" ht="16" x14ac:dyDescent="0.2">
      <c r="A2114" s="16"/>
      <c r="B2114" s="16"/>
      <c r="C2114" s="16"/>
      <c r="D2114" s="29"/>
      <c r="E2114" s="29"/>
      <c r="F2114" s="29"/>
      <c r="G2114" s="29"/>
      <c r="H2114" s="29"/>
      <c r="I2114" s="16"/>
      <c r="J2114" s="16"/>
    </row>
    <row r="2115" spans="1:10" ht="16" x14ac:dyDescent="0.2">
      <c r="A2115" s="16"/>
      <c r="B2115" s="41" t="str">
        <f>+B1087</f>
        <v xml:space="preserve"> </v>
      </c>
      <c r="C2115" s="23" t="s">
        <v>190</v>
      </c>
      <c r="D2115" s="40">
        <f>+D1087</f>
        <v>0</v>
      </c>
      <c r="E2115" s="40">
        <f>+E1087</f>
        <v>0</v>
      </c>
      <c r="F2115" s="40">
        <f>+F1087</f>
        <v>0</v>
      </c>
      <c r="G2115" s="40">
        <f>+G1087</f>
        <v>0</v>
      </c>
      <c r="H2115" s="40">
        <f>+H1087</f>
        <v>0</v>
      </c>
      <c r="I2115" s="16"/>
      <c r="J2115" s="16"/>
    </row>
    <row r="2116" spans="1:10" ht="16" x14ac:dyDescent="0.2">
      <c r="A2116" s="16"/>
      <c r="B2116" s="16"/>
      <c r="C2116" s="23" t="s">
        <v>199</v>
      </c>
      <c r="D2116" s="40">
        <f>+Instrucciones!E796</f>
        <v>0</v>
      </c>
      <c r="E2116" s="40">
        <f>+D2116*(1+$E$1317)</f>
        <v>0</v>
      </c>
      <c r="F2116" s="40">
        <f>+E2116*(1+$F$1317)</f>
        <v>0</v>
      </c>
      <c r="G2116" s="40">
        <f>+F2116*(1+$G$1317)</f>
        <v>0</v>
      </c>
      <c r="H2116" s="40">
        <f>+G2116*(1+$H$1317)</f>
        <v>0</v>
      </c>
      <c r="I2116" s="16"/>
      <c r="J2116" s="16"/>
    </row>
    <row r="2117" spans="1:10" ht="16" x14ac:dyDescent="0.2">
      <c r="A2117" s="16"/>
      <c r="B2117" s="16"/>
      <c r="C2117" s="16"/>
      <c r="D2117" s="28">
        <f>+D2116*D2115</f>
        <v>0</v>
      </c>
      <c r="E2117" s="28">
        <f>+E2116*E2115</f>
        <v>0</v>
      </c>
      <c r="F2117" s="28">
        <f>+F2116*F2115</f>
        <v>0</v>
      </c>
      <c r="G2117" s="28">
        <f>+G2116*G2115</f>
        <v>0</v>
      </c>
      <c r="H2117" s="28">
        <f>+H2116*H2115</f>
        <v>0</v>
      </c>
      <c r="I2117" s="16"/>
      <c r="J2117" s="16"/>
    </row>
    <row r="2118" spans="1:10" ht="16" x14ac:dyDescent="0.2">
      <c r="A2118" s="16"/>
      <c r="B2118" s="16"/>
      <c r="C2118" s="16"/>
      <c r="D2118" s="29"/>
      <c r="E2118" s="29"/>
      <c r="F2118" s="29"/>
      <c r="G2118" s="29"/>
      <c r="H2118" s="29"/>
      <c r="I2118" s="16"/>
      <c r="J2118" s="16"/>
    </row>
    <row r="2119" spans="1:10" ht="16" x14ac:dyDescent="0.2">
      <c r="A2119" s="16"/>
      <c r="B2119" s="41" t="str">
        <f>+B1091</f>
        <v xml:space="preserve"> </v>
      </c>
      <c r="C2119" s="23" t="s">
        <v>190</v>
      </c>
      <c r="D2119" s="40">
        <f>+D1091</f>
        <v>0</v>
      </c>
      <c r="E2119" s="40">
        <f>+E1091</f>
        <v>0</v>
      </c>
      <c r="F2119" s="40">
        <f>+F1091</f>
        <v>0</v>
      </c>
      <c r="G2119" s="40">
        <f>+G1091</f>
        <v>0</v>
      </c>
      <c r="H2119" s="40">
        <f>+H1091</f>
        <v>0</v>
      </c>
      <c r="I2119" s="16"/>
      <c r="J2119" s="16"/>
    </row>
    <row r="2120" spans="1:10" ht="16" x14ac:dyDescent="0.2">
      <c r="A2120" s="16"/>
      <c r="B2120" s="16"/>
      <c r="C2120" s="23" t="s">
        <v>199</v>
      </c>
      <c r="D2120" s="40">
        <f>+Instrucciones!E797</f>
        <v>0</v>
      </c>
      <c r="E2120" s="40">
        <f>+D2120*(1+$E$1317)</f>
        <v>0</v>
      </c>
      <c r="F2120" s="40">
        <f>+E2120*(1+$F$1317)</f>
        <v>0</v>
      </c>
      <c r="G2120" s="40">
        <f>+F2120*(1+$G$1317)</f>
        <v>0</v>
      </c>
      <c r="H2120" s="40">
        <f>+G2120*(1+$H$1317)</f>
        <v>0</v>
      </c>
      <c r="I2120" s="16"/>
      <c r="J2120" s="16"/>
    </row>
    <row r="2121" spans="1:10" ht="16" x14ac:dyDescent="0.2">
      <c r="A2121" s="16"/>
      <c r="B2121" s="16"/>
      <c r="C2121" s="16"/>
      <c r="D2121" s="28">
        <f>+D2120*D2119</f>
        <v>0</v>
      </c>
      <c r="E2121" s="28">
        <f>+E2120*E2119</f>
        <v>0</v>
      </c>
      <c r="F2121" s="28">
        <f>+F2120*F2119</f>
        <v>0</v>
      </c>
      <c r="G2121" s="28">
        <f>+G2120*G2119</f>
        <v>0</v>
      </c>
      <c r="H2121" s="28">
        <f>+H2120*H2119</f>
        <v>0</v>
      </c>
      <c r="I2121" s="16"/>
      <c r="J2121" s="16"/>
    </row>
    <row r="2122" spans="1:10" ht="16" x14ac:dyDescent="0.2">
      <c r="A2122" s="16"/>
      <c r="B2122" s="16"/>
      <c r="C2122" s="16"/>
      <c r="D2122" s="29"/>
      <c r="E2122" s="29"/>
      <c r="F2122" s="29"/>
      <c r="G2122" s="29"/>
      <c r="H2122" s="29"/>
      <c r="I2122" s="16"/>
      <c r="J2122" s="16"/>
    </row>
    <row r="2123" spans="1:10" ht="16" x14ac:dyDescent="0.2">
      <c r="A2123" s="16"/>
      <c r="B2123" s="41" t="str">
        <f>+B1095</f>
        <v xml:space="preserve"> </v>
      </c>
      <c r="C2123" s="23" t="s">
        <v>190</v>
      </c>
      <c r="D2123" s="40">
        <f>+D1095</f>
        <v>0</v>
      </c>
      <c r="E2123" s="40">
        <f>+E1095</f>
        <v>0</v>
      </c>
      <c r="F2123" s="40">
        <f>+F1095</f>
        <v>0</v>
      </c>
      <c r="G2123" s="40">
        <f>+G1095</f>
        <v>0</v>
      </c>
      <c r="H2123" s="40">
        <f>+H1095</f>
        <v>0</v>
      </c>
      <c r="I2123" s="16"/>
      <c r="J2123" s="16"/>
    </row>
    <row r="2124" spans="1:10" ht="16" x14ac:dyDescent="0.2">
      <c r="A2124" s="16"/>
      <c r="B2124" s="16"/>
      <c r="C2124" s="23" t="s">
        <v>199</v>
      </c>
      <c r="D2124" s="40">
        <f>+Instrucciones!E798</f>
        <v>0</v>
      </c>
      <c r="E2124" s="40">
        <f>+D2124*(1+$E$1317)</f>
        <v>0</v>
      </c>
      <c r="F2124" s="40">
        <f>+E2124*(1+$F$1317)</f>
        <v>0</v>
      </c>
      <c r="G2124" s="40">
        <f>+F2124*(1+$G$1317)</f>
        <v>0</v>
      </c>
      <c r="H2124" s="40">
        <f>+G2124*(1+$H$1317)</f>
        <v>0</v>
      </c>
      <c r="I2124" s="16"/>
      <c r="J2124" s="16"/>
    </row>
    <row r="2125" spans="1:10" ht="16" x14ac:dyDescent="0.2">
      <c r="A2125" s="16"/>
      <c r="B2125" s="16"/>
      <c r="C2125" s="16"/>
      <c r="D2125" s="28">
        <f>+D2124*D2123</f>
        <v>0</v>
      </c>
      <c r="E2125" s="28">
        <f>+E2124*E2123</f>
        <v>0</v>
      </c>
      <c r="F2125" s="28">
        <f>+F2124*F2123</f>
        <v>0</v>
      </c>
      <c r="G2125" s="28">
        <f>+G2124*G2123</f>
        <v>0</v>
      </c>
      <c r="H2125" s="28">
        <f>+H2124*H2123</f>
        <v>0</v>
      </c>
      <c r="I2125" s="16"/>
      <c r="J2125" s="16"/>
    </row>
    <row r="2126" spans="1:10" ht="16" x14ac:dyDescent="0.2">
      <c r="A2126" s="16"/>
      <c r="B2126" s="16"/>
      <c r="C2126" s="16"/>
      <c r="D2126" s="29"/>
      <c r="E2126" s="29"/>
      <c r="F2126" s="29"/>
      <c r="G2126" s="29"/>
      <c r="H2126" s="29"/>
      <c r="I2126" s="16"/>
      <c r="J2126" s="16"/>
    </row>
    <row r="2127" spans="1:10" ht="16" x14ac:dyDescent="0.2">
      <c r="A2127" s="16"/>
      <c r="B2127" s="41" t="str">
        <f>+B1099</f>
        <v xml:space="preserve"> </v>
      </c>
      <c r="C2127" s="23" t="s">
        <v>190</v>
      </c>
      <c r="D2127" s="40">
        <f>+D1099</f>
        <v>0</v>
      </c>
      <c r="E2127" s="40">
        <f>+E1099</f>
        <v>0</v>
      </c>
      <c r="F2127" s="40">
        <f>+F1099</f>
        <v>0</v>
      </c>
      <c r="G2127" s="40">
        <f>+G1099</f>
        <v>0</v>
      </c>
      <c r="H2127" s="40">
        <f>+H1099</f>
        <v>0</v>
      </c>
      <c r="I2127" s="16"/>
      <c r="J2127" s="16"/>
    </row>
    <row r="2128" spans="1:10" ht="16" x14ac:dyDescent="0.2">
      <c r="A2128" s="16"/>
      <c r="B2128" s="16"/>
      <c r="C2128" s="23" t="s">
        <v>199</v>
      </c>
      <c r="D2128" s="40">
        <f>+Instrucciones!E799</f>
        <v>0</v>
      </c>
      <c r="E2128" s="40">
        <f>+D2128*(1+$E$1317)</f>
        <v>0</v>
      </c>
      <c r="F2128" s="40">
        <f>+E2128*(1+$F$1317)</f>
        <v>0</v>
      </c>
      <c r="G2128" s="40">
        <f>+F2128*(1+$G$1317)</f>
        <v>0</v>
      </c>
      <c r="H2128" s="40">
        <f>+G2128*(1+$H$1317)</f>
        <v>0</v>
      </c>
      <c r="I2128" s="16"/>
      <c r="J2128" s="16"/>
    </row>
    <row r="2129" spans="1:10" ht="16" x14ac:dyDescent="0.2">
      <c r="A2129" s="16"/>
      <c r="B2129" s="16"/>
      <c r="C2129" s="16"/>
      <c r="D2129" s="28">
        <f>+D2128*D2127</f>
        <v>0</v>
      </c>
      <c r="E2129" s="28">
        <f>+E2128*E2127</f>
        <v>0</v>
      </c>
      <c r="F2129" s="28">
        <f>+F2128*F2127</f>
        <v>0</v>
      </c>
      <c r="G2129" s="28">
        <f>+G2128*G2127</f>
        <v>0</v>
      </c>
      <c r="H2129" s="28">
        <f>+H2128*H2127</f>
        <v>0</v>
      </c>
      <c r="I2129" s="16"/>
      <c r="J2129" s="16"/>
    </row>
    <row r="2130" spans="1:10" ht="16" x14ac:dyDescent="0.2">
      <c r="A2130" s="16"/>
      <c r="B2130" s="16"/>
      <c r="C2130" s="16"/>
      <c r="D2130" s="29"/>
      <c r="E2130" s="29"/>
      <c r="F2130" s="29"/>
      <c r="G2130" s="29"/>
      <c r="H2130" s="29"/>
      <c r="I2130" s="16"/>
      <c r="J2130" s="16"/>
    </row>
    <row r="2131" spans="1:10" ht="16" x14ac:dyDescent="0.2">
      <c r="A2131" s="16"/>
      <c r="B2131" s="41" t="str">
        <f>+B1103</f>
        <v xml:space="preserve"> </v>
      </c>
      <c r="C2131" s="23" t="s">
        <v>190</v>
      </c>
      <c r="D2131" s="40">
        <f>+D1103</f>
        <v>0</v>
      </c>
      <c r="E2131" s="40">
        <f>+E1103</f>
        <v>0</v>
      </c>
      <c r="F2131" s="40">
        <f>+F1103</f>
        <v>0</v>
      </c>
      <c r="G2131" s="40">
        <f>+G1103</f>
        <v>0</v>
      </c>
      <c r="H2131" s="40">
        <f>+H1103</f>
        <v>0</v>
      </c>
      <c r="I2131" s="16"/>
      <c r="J2131" s="16"/>
    </row>
    <row r="2132" spans="1:10" ht="16" x14ac:dyDescent="0.2">
      <c r="A2132" s="16"/>
      <c r="B2132" s="16"/>
      <c r="C2132" s="23" t="s">
        <v>199</v>
      </c>
      <c r="D2132" s="40">
        <f>+Instrucciones!E800</f>
        <v>0</v>
      </c>
      <c r="E2132" s="40">
        <f>+D2132*(1+$E$1317)</f>
        <v>0</v>
      </c>
      <c r="F2132" s="40">
        <f>+E2132*(1+$F$1317)</f>
        <v>0</v>
      </c>
      <c r="G2132" s="40">
        <f>+F2132*(1+$G$1317)</f>
        <v>0</v>
      </c>
      <c r="H2132" s="40">
        <f>+G2132*(1+$H$1317)</f>
        <v>0</v>
      </c>
      <c r="I2132" s="16"/>
      <c r="J2132" s="16"/>
    </row>
    <row r="2133" spans="1:10" ht="16" x14ac:dyDescent="0.2">
      <c r="A2133" s="16"/>
      <c r="B2133" s="16"/>
      <c r="C2133" s="16"/>
      <c r="D2133" s="28">
        <f>+D2132*D2131</f>
        <v>0</v>
      </c>
      <c r="E2133" s="28">
        <f>+E2132*E2131</f>
        <v>0</v>
      </c>
      <c r="F2133" s="28">
        <f>+F2132*F2131</f>
        <v>0</v>
      </c>
      <c r="G2133" s="28">
        <f>+G2132*G2131</f>
        <v>0</v>
      </c>
      <c r="H2133" s="28">
        <f>+H2132*H2131</f>
        <v>0</v>
      </c>
      <c r="I2133" s="16"/>
      <c r="J2133" s="16"/>
    </row>
    <row r="2134" spans="1:10" ht="16" x14ac:dyDescent="0.2">
      <c r="A2134" s="16"/>
      <c r="B2134" s="16"/>
      <c r="C2134" s="16"/>
      <c r="D2134" s="29"/>
      <c r="E2134" s="29"/>
      <c r="F2134" s="29"/>
      <c r="G2134" s="29"/>
      <c r="H2134" s="29"/>
      <c r="I2134" s="16"/>
      <c r="J2134" s="16"/>
    </row>
    <row r="2135" spans="1:10" ht="16" x14ac:dyDescent="0.2">
      <c r="A2135" s="16"/>
      <c r="B2135" s="41" t="str">
        <f>+B1107</f>
        <v xml:space="preserve"> </v>
      </c>
      <c r="C2135" s="23" t="s">
        <v>190</v>
      </c>
      <c r="D2135" s="40">
        <f>+D1107</f>
        <v>0</v>
      </c>
      <c r="E2135" s="40">
        <f>+E1107</f>
        <v>0</v>
      </c>
      <c r="F2135" s="40">
        <f>+F1107</f>
        <v>0</v>
      </c>
      <c r="G2135" s="40">
        <f>+G1107</f>
        <v>0</v>
      </c>
      <c r="H2135" s="40">
        <f>+H1107</f>
        <v>0</v>
      </c>
      <c r="I2135" s="16"/>
      <c r="J2135" s="16"/>
    </row>
    <row r="2136" spans="1:10" ht="16" x14ac:dyDescent="0.2">
      <c r="A2136" s="16"/>
      <c r="B2136" s="16"/>
      <c r="C2136" s="23" t="s">
        <v>199</v>
      </c>
      <c r="D2136" s="184">
        <f>+Instrucciones!E801</f>
        <v>0</v>
      </c>
      <c r="E2136" s="184">
        <f>+D2136*(1+$E$1317)</f>
        <v>0</v>
      </c>
      <c r="F2136" s="184">
        <f>+E2136*(1+$F$1317)</f>
        <v>0</v>
      </c>
      <c r="G2136" s="184">
        <f>+F2136*(1+$G$1317)</f>
        <v>0</v>
      </c>
      <c r="H2136" s="184">
        <f>+G2136*(1+$H$1317)</f>
        <v>0</v>
      </c>
      <c r="I2136" s="16"/>
      <c r="J2136" s="16"/>
    </row>
    <row r="2137" spans="1:10" ht="16" x14ac:dyDescent="0.2">
      <c r="A2137" s="16"/>
      <c r="B2137" s="16"/>
      <c r="C2137" s="16"/>
      <c r="D2137" s="28">
        <f>+D2136*D2135</f>
        <v>0</v>
      </c>
      <c r="E2137" s="28">
        <f>+E2136*E2135</f>
        <v>0</v>
      </c>
      <c r="F2137" s="28">
        <f>+F2136*F2135</f>
        <v>0</v>
      </c>
      <c r="G2137" s="28">
        <f>+G2136*G2135</f>
        <v>0</v>
      </c>
      <c r="H2137" s="28">
        <f>+H2136*H2135</f>
        <v>0</v>
      </c>
      <c r="I2137" s="16"/>
      <c r="J2137" s="16"/>
    </row>
    <row r="2138" spans="1:10" ht="16" x14ac:dyDescent="0.2">
      <c r="A2138" s="16"/>
      <c r="B2138" s="16"/>
      <c r="C2138" s="16"/>
      <c r="D2138" s="29"/>
      <c r="E2138" s="29"/>
      <c r="F2138" s="29"/>
      <c r="G2138" s="29"/>
      <c r="H2138" s="29"/>
      <c r="I2138" s="16"/>
      <c r="J2138" s="16"/>
    </row>
    <row r="2139" spans="1:10" ht="16" x14ac:dyDescent="0.2">
      <c r="A2139" s="16"/>
      <c r="B2139" s="41" t="str">
        <f>+B1111</f>
        <v xml:space="preserve"> </v>
      </c>
      <c r="C2139" s="23" t="s">
        <v>190</v>
      </c>
      <c r="D2139" s="40">
        <f>+D1111</f>
        <v>0</v>
      </c>
      <c r="E2139" s="40">
        <f>+E1111</f>
        <v>0</v>
      </c>
      <c r="F2139" s="40">
        <f>+F1111</f>
        <v>0</v>
      </c>
      <c r="G2139" s="40">
        <f>+G1111</f>
        <v>0</v>
      </c>
      <c r="H2139" s="40">
        <f>+H1111</f>
        <v>0</v>
      </c>
      <c r="I2139" s="16"/>
      <c r="J2139" s="16"/>
    </row>
    <row r="2140" spans="1:10" ht="16" x14ac:dyDescent="0.2">
      <c r="A2140" s="16"/>
      <c r="B2140" s="16"/>
      <c r="C2140" s="23" t="s">
        <v>199</v>
      </c>
      <c r="D2140" s="184">
        <f>+Instrucciones!E802</f>
        <v>0</v>
      </c>
      <c r="E2140" s="184">
        <f>+D2140*(1+$E$1317)</f>
        <v>0</v>
      </c>
      <c r="F2140" s="184">
        <f>+E2140*(1+$F$1317)</f>
        <v>0</v>
      </c>
      <c r="G2140" s="184">
        <f>+F2140*(1+$G$1317)</f>
        <v>0</v>
      </c>
      <c r="H2140" s="184">
        <f>+G2140*(1+$H$1317)</f>
        <v>0</v>
      </c>
      <c r="I2140" s="16"/>
      <c r="J2140" s="16"/>
    </row>
    <row r="2141" spans="1:10" ht="16" x14ac:dyDescent="0.2">
      <c r="A2141" s="16"/>
      <c r="B2141" s="16"/>
      <c r="C2141" s="16"/>
      <c r="D2141" s="28">
        <f>+D2140*D2139</f>
        <v>0</v>
      </c>
      <c r="E2141" s="28">
        <f>+E2140*E2139</f>
        <v>0</v>
      </c>
      <c r="F2141" s="28">
        <f>+F2140*F2139</f>
        <v>0</v>
      </c>
      <c r="G2141" s="28">
        <f>+G2140*G2139</f>
        <v>0</v>
      </c>
      <c r="H2141" s="28">
        <f>+H2140*H2139</f>
        <v>0</v>
      </c>
      <c r="I2141" s="16"/>
      <c r="J2141" s="16"/>
    </row>
    <row r="2142" spans="1:10" ht="16" x14ac:dyDescent="0.2">
      <c r="A2142" s="16"/>
      <c r="B2142" s="16"/>
      <c r="C2142" s="16"/>
      <c r="D2142" s="29"/>
      <c r="E2142" s="29"/>
      <c r="F2142" s="29"/>
      <c r="G2142" s="29"/>
      <c r="H2142" s="29"/>
      <c r="I2142" s="16"/>
      <c r="J2142" s="16"/>
    </row>
    <row r="2143" spans="1:10" ht="16" x14ac:dyDescent="0.2">
      <c r="A2143" s="16"/>
      <c r="B2143" s="41" t="str">
        <f>+B1115</f>
        <v xml:space="preserve"> </v>
      </c>
      <c r="C2143" s="23" t="s">
        <v>190</v>
      </c>
      <c r="D2143" s="40">
        <f>+D1115</f>
        <v>0</v>
      </c>
      <c r="E2143" s="40">
        <f>+E1115</f>
        <v>0</v>
      </c>
      <c r="F2143" s="40">
        <f>+F1115</f>
        <v>0</v>
      </c>
      <c r="G2143" s="40">
        <f>+G1115</f>
        <v>0</v>
      </c>
      <c r="H2143" s="40">
        <f>+H1115</f>
        <v>0</v>
      </c>
      <c r="I2143" s="16"/>
      <c r="J2143" s="16"/>
    </row>
    <row r="2144" spans="1:10" ht="16" x14ac:dyDescent="0.2">
      <c r="A2144" s="16"/>
      <c r="B2144" s="16"/>
      <c r="C2144" s="23" t="s">
        <v>199</v>
      </c>
      <c r="D2144" s="184">
        <f>+Instrucciones!E803</f>
        <v>0</v>
      </c>
      <c r="E2144" s="184">
        <f>+D2144*(1+$E$1317)</f>
        <v>0</v>
      </c>
      <c r="F2144" s="184">
        <f>+E2144*(1+$F$1317)</f>
        <v>0</v>
      </c>
      <c r="G2144" s="184">
        <f>+F2144*(1+$G$1317)</f>
        <v>0</v>
      </c>
      <c r="H2144" s="184">
        <f>+G2144*(1+$H$1317)</f>
        <v>0</v>
      </c>
      <c r="I2144" s="16"/>
      <c r="J2144" s="16"/>
    </row>
    <row r="2145" spans="1:10" ht="16" x14ac:dyDescent="0.2">
      <c r="A2145" s="16"/>
      <c r="B2145" s="16"/>
      <c r="C2145" s="16"/>
      <c r="D2145" s="28">
        <f>+D2144*D2143</f>
        <v>0</v>
      </c>
      <c r="E2145" s="28">
        <f>+E2144*E2143</f>
        <v>0</v>
      </c>
      <c r="F2145" s="28">
        <f>+F2144*F2143</f>
        <v>0</v>
      </c>
      <c r="G2145" s="28">
        <f>+G2144*G2143</f>
        <v>0</v>
      </c>
      <c r="H2145" s="28">
        <f>+H2144*H2143</f>
        <v>0</v>
      </c>
      <c r="I2145" s="16"/>
      <c r="J2145" s="16"/>
    </row>
    <row r="2146" spans="1:10" ht="16" x14ac:dyDescent="0.2">
      <c r="A2146" s="16"/>
      <c r="B2146" s="16"/>
      <c r="C2146" s="16"/>
      <c r="D2146" s="29"/>
      <c r="E2146" s="29"/>
      <c r="F2146" s="29"/>
      <c r="G2146" s="29"/>
      <c r="H2146" s="29"/>
      <c r="I2146" s="16"/>
      <c r="J2146" s="16"/>
    </row>
    <row r="2147" spans="1:10" ht="16" x14ac:dyDescent="0.2">
      <c r="A2147" s="16"/>
      <c r="B2147" s="41" t="str">
        <f>+B1119</f>
        <v xml:space="preserve"> </v>
      </c>
      <c r="C2147" s="23" t="s">
        <v>190</v>
      </c>
      <c r="D2147" s="40">
        <f>+D1119</f>
        <v>0</v>
      </c>
      <c r="E2147" s="40">
        <f>+E1119</f>
        <v>0</v>
      </c>
      <c r="F2147" s="40">
        <f>+F1119</f>
        <v>0</v>
      </c>
      <c r="G2147" s="40">
        <f>+G1119</f>
        <v>0</v>
      </c>
      <c r="H2147" s="40">
        <f>+H1119</f>
        <v>0</v>
      </c>
      <c r="I2147" s="16"/>
      <c r="J2147" s="16"/>
    </row>
    <row r="2148" spans="1:10" ht="16" x14ac:dyDescent="0.2">
      <c r="A2148" s="16"/>
      <c r="B2148" s="16"/>
      <c r="C2148" s="23" t="s">
        <v>199</v>
      </c>
      <c r="D2148" s="184">
        <f>+Instrucciones!E804</f>
        <v>0</v>
      </c>
      <c r="E2148" s="184">
        <f>+D2148*(1+$E$1317)</f>
        <v>0</v>
      </c>
      <c r="F2148" s="184">
        <f>+E2148*(1+$F$1317)</f>
        <v>0</v>
      </c>
      <c r="G2148" s="184">
        <f>+F2148*(1+$G$1317)</f>
        <v>0</v>
      </c>
      <c r="H2148" s="184">
        <f>+G2148*(1+$H$1317)</f>
        <v>0</v>
      </c>
      <c r="I2148" s="16"/>
      <c r="J2148" s="16"/>
    </row>
    <row r="2149" spans="1:10" ht="16" x14ac:dyDescent="0.2">
      <c r="A2149" s="16"/>
      <c r="B2149" s="16"/>
      <c r="C2149" s="16"/>
      <c r="D2149" s="28">
        <f>+D2148*D2147</f>
        <v>0</v>
      </c>
      <c r="E2149" s="28">
        <f>+E2148*E2147</f>
        <v>0</v>
      </c>
      <c r="F2149" s="28">
        <f>+F2148*F2147</f>
        <v>0</v>
      </c>
      <c r="G2149" s="28">
        <f>+G2148*G2147</f>
        <v>0</v>
      </c>
      <c r="H2149" s="28">
        <f>+H2148*H2147</f>
        <v>0</v>
      </c>
      <c r="I2149" s="16"/>
      <c r="J2149" s="16"/>
    </row>
    <row r="2150" spans="1:10" ht="16" x14ac:dyDescent="0.2">
      <c r="A2150" s="16"/>
      <c r="B2150" s="16"/>
      <c r="C2150" s="16"/>
      <c r="D2150" s="29"/>
      <c r="E2150" s="29"/>
      <c r="F2150" s="29"/>
      <c r="G2150" s="29"/>
      <c r="H2150" s="29"/>
      <c r="I2150" s="16"/>
      <c r="J2150" s="16"/>
    </row>
    <row r="2151" spans="1:10" ht="16" x14ac:dyDescent="0.2">
      <c r="A2151" s="16"/>
      <c r="B2151" s="41" t="str">
        <f>+B1123</f>
        <v xml:space="preserve"> </v>
      </c>
      <c r="C2151" s="23" t="s">
        <v>190</v>
      </c>
      <c r="D2151" s="40">
        <f>+D1123</f>
        <v>0</v>
      </c>
      <c r="E2151" s="40">
        <f>+E1123</f>
        <v>0</v>
      </c>
      <c r="F2151" s="40">
        <f>+F1123</f>
        <v>0</v>
      </c>
      <c r="G2151" s="40">
        <f>+G1123</f>
        <v>0</v>
      </c>
      <c r="H2151" s="40">
        <f>+H1123</f>
        <v>0</v>
      </c>
      <c r="I2151" s="16"/>
      <c r="J2151" s="16"/>
    </row>
    <row r="2152" spans="1:10" ht="16" x14ac:dyDescent="0.2">
      <c r="A2152" s="16"/>
      <c r="B2152" s="16"/>
      <c r="C2152" s="23" t="s">
        <v>199</v>
      </c>
      <c r="D2152" s="184">
        <f>+Instrucciones!E805</f>
        <v>0</v>
      </c>
      <c r="E2152" s="184">
        <f>+D2152*(1+$E$1317)</f>
        <v>0</v>
      </c>
      <c r="F2152" s="184">
        <f>+E2152*(1+$F$1317)</f>
        <v>0</v>
      </c>
      <c r="G2152" s="184">
        <f>+F2152*(1+$G$1317)</f>
        <v>0</v>
      </c>
      <c r="H2152" s="184">
        <f>+G2152*(1+$H$1317)</f>
        <v>0</v>
      </c>
      <c r="I2152" s="16"/>
      <c r="J2152" s="16"/>
    </row>
    <row r="2153" spans="1:10" ht="16" x14ac:dyDescent="0.2">
      <c r="A2153" s="16"/>
      <c r="B2153" s="16"/>
      <c r="C2153" s="16"/>
      <c r="D2153" s="28">
        <f>+D2152*D2151</f>
        <v>0</v>
      </c>
      <c r="E2153" s="28">
        <f>+E2152*E2151</f>
        <v>0</v>
      </c>
      <c r="F2153" s="28">
        <f>+F2152*F2151</f>
        <v>0</v>
      </c>
      <c r="G2153" s="28">
        <f>+G2152*G2151</f>
        <v>0</v>
      </c>
      <c r="H2153" s="28">
        <f>+H2152*H2151</f>
        <v>0</v>
      </c>
      <c r="I2153" s="16"/>
      <c r="J2153" s="16"/>
    </row>
    <row r="2154" spans="1:10" ht="16" x14ac:dyDescent="0.2">
      <c r="A2154" s="16"/>
      <c r="B2154" s="16"/>
      <c r="C2154" s="16"/>
      <c r="D2154" s="29"/>
      <c r="E2154" s="29"/>
      <c r="F2154" s="29"/>
      <c r="G2154" s="29"/>
      <c r="H2154" s="29"/>
      <c r="I2154" s="16"/>
      <c r="J2154" s="16"/>
    </row>
    <row r="2155" spans="1:10" ht="16" x14ac:dyDescent="0.2">
      <c r="A2155" s="16"/>
      <c r="B2155" s="41" t="str">
        <f>+B1127</f>
        <v xml:space="preserve"> </v>
      </c>
      <c r="C2155" s="23" t="s">
        <v>190</v>
      </c>
      <c r="D2155" s="40">
        <f>+D1127</f>
        <v>0</v>
      </c>
      <c r="E2155" s="40">
        <f>+E1127</f>
        <v>0</v>
      </c>
      <c r="F2155" s="40">
        <f>+F1127</f>
        <v>0</v>
      </c>
      <c r="G2155" s="40">
        <f>+G1127</f>
        <v>0</v>
      </c>
      <c r="H2155" s="40">
        <f>+H1127</f>
        <v>0</v>
      </c>
      <c r="I2155" s="16"/>
      <c r="J2155" s="16"/>
    </row>
    <row r="2156" spans="1:10" ht="16" x14ac:dyDescent="0.2">
      <c r="A2156" s="16"/>
      <c r="B2156" s="16"/>
      <c r="C2156" s="23" t="s">
        <v>199</v>
      </c>
      <c r="D2156" s="184">
        <f>+Instrucciones!E806</f>
        <v>0</v>
      </c>
      <c r="E2156" s="184">
        <f>+D2156*(1+$E$1317)</f>
        <v>0</v>
      </c>
      <c r="F2156" s="184">
        <f>+E2156*(1+$F$1317)</f>
        <v>0</v>
      </c>
      <c r="G2156" s="184">
        <f>+F2156*(1+$G$1317)</f>
        <v>0</v>
      </c>
      <c r="H2156" s="184">
        <f>+G2156*(1+$H$1317)</f>
        <v>0</v>
      </c>
      <c r="I2156" s="16"/>
      <c r="J2156" s="16"/>
    </row>
    <row r="2157" spans="1:10" ht="16" x14ac:dyDescent="0.2">
      <c r="A2157" s="16"/>
      <c r="B2157" s="16"/>
      <c r="C2157" s="16"/>
      <c r="D2157" s="28">
        <f>+D2156*D2155</f>
        <v>0</v>
      </c>
      <c r="E2157" s="28">
        <f>+E2156*E2155</f>
        <v>0</v>
      </c>
      <c r="F2157" s="28">
        <f>+F2156*F2155</f>
        <v>0</v>
      </c>
      <c r="G2157" s="28">
        <f>+G2156*G2155</f>
        <v>0</v>
      </c>
      <c r="H2157" s="28">
        <f>+H2156*H2155</f>
        <v>0</v>
      </c>
      <c r="I2157" s="16"/>
      <c r="J2157" s="16"/>
    </row>
    <row r="2158" spans="1:10" ht="16" x14ac:dyDescent="0.2">
      <c r="A2158" s="16"/>
      <c r="B2158" s="16"/>
      <c r="C2158" s="16"/>
      <c r="D2158" s="29"/>
      <c r="E2158" s="29"/>
      <c r="F2158" s="29"/>
      <c r="G2158" s="29"/>
      <c r="H2158" s="29"/>
      <c r="I2158" s="16"/>
      <c r="J2158" s="16"/>
    </row>
    <row r="2159" spans="1:10" ht="16" x14ac:dyDescent="0.2">
      <c r="A2159" s="16"/>
      <c r="B2159" s="41" t="str">
        <f>+B1131</f>
        <v xml:space="preserve"> </v>
      </c>
      <c r="C2159" s="23" t="s">
        <v>190</v>
      </c>
      <c r="D2159" s="40">
        <f>+D1131</f>
        <v>0</v>
      </c>
      <c r="E2159" s="40">
        <f>+E1131</f>
        <v>0</v>
      </c>
      <c r="F2159" s="40">
        <f>+F1131</f>
        <v>0</v>
      </c>
      <c r="G2159" s="40">
        <f>+G1131</f>
        <v>0</v>
      </c>
      <c r="H2159" s="40">
        <f>+H1131</f>
        <v>0</v>
      </c>
      <c r="I2159" s="16"/>
      <c r="J2159" s="16"/>
    </row>
    <row r="2160" spans="1:10" ht="16" x14ac:dyDescent="0.2">
      <c r="A2160" s="16"/>
      <c r="B2160" s="16"/>
      <c r="C2160" s="23" t="s">
        <v>199</v>
      </c>
      <c r="D2160" s="184">
        <f>+Instrucciones!E807</f>
        <v>0</v>
      </c>
      <c r="E2160" s="184">
        <f>+D2160*(1+$E$1317)</f>
        <v>0</v>
      </c>
      <c r="F2160" s="184">
        <f>+E2160*(1+$F$1317)</f>
        <v>0</v>
      </c>
      <c r="G2160" s="184">
        <f>+F2160*(1+$G$1317)</f>
        <v>0</v>
      </c>
      <c r="H2160" s="184">
        <f>+G2160*(1+$H$1317)</f>
        <v>0</v>
      </c>
      <c r="I2160" s="16"/>
      <c r="J2160" s="16"/>
    </row>
    <row r="2161" spans="1:10" ht="16" x14ac:dyDescent="0.2">
      <c r="A2161" s="16"/>
      <c r="B2161" s="16"/>
      <c r="C2161" s="16"/>
      <c r="D2161" s="28">
        <f>+D2160*D2159</f>
        <v>0</v>
      </c>
      <c r="E2161" s="28">
        <f>+E2160*E2159</f>
        <v>0</v>
      </c>
      <c r="F2161" s="28">
        <f>+F2160*F2159</f>
        <v>0</v>
      </c>
      <c r="G2161" s="28">
        <f>+G2160*G2159</f>
        <v>0</v>
      </c>
      <c r="H2161" s="28">
        <f>+H2160*H2159</f>
        <v>0</v>
      </c>
      <c r="I2161" s="16"/>
      <c r="J2161" s="16"/>
    </row>
    <row r="2162" spans="1:10" ht="16" x14ac:dyDescent="0.2">
      <c r="A2162" s="16"/>
      <c r="B2162" s="16"/>
      <c r="C2162" s="16"/>
      <c r="D2162" s="29"/>
      <c r="E2162" s="29"/>
      <c r="F2162" s="29"/>
      <c r="G2162" s="29"/>
      <c r="H2162" s="29"/>
      <c r="I2162" s="16"/>
      <c r="J2162" s="16"/>
    </row>
    <row r="2163" spans="1:10" ht="16" x14ac:dyDescent="0.2">
      <c r="A2163" s="16"/>
      <c r="B2163" s="41" t="str">
        <f>+B1135</f>
        <v xml:space="preserve"> </v>
      </c>
      <c r="C2163" s="23" t="s">
        <v>190</v>
      </c>
      <c r="D2163" s="40">
        <f>+D1135</f>
        <v>0</v>
      </c>
      <c r="E2163" s="40">
        <f>+E1135</f>
        <v>0</v>
      </c>
      <c r="F2163" s="40">
        <f>+F1135</f>
        <v>0</v>
      </c>
      <c r="G2163" s="40">
        <f>+G1135</f>
        <v>0</v>
      </c>
      <c r="H2163" s="40">
        <f>+H1135</f>
        <v>0</v>
      </c>
      <c r="I2163" s="16"/>
      <c r="J2163" s="16"/>
    </row>
    <row r="2164" spans="1:10" ht="16" x14ac:dyDescent="0.2">
      <c r="A2164" s="16"/>
      <c r="B2164" s="16"/>
      <c r="C2164" s="23" t="s">
        <v>199</v>
      </c>
      <c r="D2164" s="184">
        <f>+Instrucciones!E808</f>
        <v>0</v>
      </c>
      <c r="E2164" s="184">
        <f>+D2164*(1+$E$1317)</f>
        <v>0</v>
      </c>
      <c r="F2164" s="184">
        <f>+E2164*(1+$F$1317)</f>
        <v>0</v>
      </c>
      <c r="G2164" s="184">
        <f>+F2164*(1+$G$1317)</f>
        <v>0</v>
      </c>
      <c r="H2164" s="184">
        <f>+G2164*(1+$H$1317)</f>
        <v>0</v>
      </c>
      <c r="I2164" s="16"/>
      <c r="J2164" s="16"/>
    </row>
    <row r="2165" spans="1:10" ht="16" x14ac:dyDescent="0.2">
      <c r="A2165" s="16"/>
      <c r="B2165" s="16"/>
      <c r="C2165" s="16"/>
      <c r="D2165" s="28">
        <f>+D2164*D2163</f>
        <v>0</v>
      </c>
      <c r="E2165" s="28">
        <f>+E2164*E2163</f>
        <v>0</v>
      </c>
      <c r="F2165" s="28">
        <f>+F2164*F2163</f>
        <v>0</v>
      </c>
      <c r="G2165" s="28">
        <f>+G2164*G2163</f>
        <v>0</v>
      </c>
      <c r="H2165" s="28">
        <f>+H2164*H2163</f>
        <v>0</v>
      </c>
      <c r="I2165" s="16"/>
      <c r="J2165" s="16"/>
    </row>
    <row r="2166" spans="1:10" ht="16" x14ac:dyDescent="0.2">
      <c r="A2166" s="16"/>
      <c r="B2166" s="16"/>
      <c r="C2166" s="16"/>
      <c r="D2166" s="29"/>
      <c r="E2166" s="29"/>
      <c r="F2166" s="29"/>
      <c r="G2166" s="29"/>
      <c r="H2166" s="29"/>
      <c r="I2166" s="16"/>
      <c r="J2166" s="16"/>
    </row>
    <row r="2167" spans="1:10" ht="16" x14ac:dyDescent="0.2">
      <c r="A2167" s="16"/>
      <c r="B2167" s="41" t="str">
        <f>+B1139</f>
        <v xml:space="preserve"> </v>
      </c>
      <c r="C2167" s="23" t="s">
        <v>190</v>
      </c>
      <c r="D2167" s="40">
        <f>+D1139</f>
        <v>0</v>
      </c>
      <c r="E2167" s="40">
        <f>+E1139</f>
        <v>0</v>
      </c>
      <c r="F2167" s="40">
        <f>+F1139</f>
        <v>0</v>
      </c>
      <c r="G2167" s="40">
        <f>+G1139</f>
        <v>0</v>
      </c>
      <c r="H2167" s="40">
        <f>+H1139</f>
        <v>0</v>
      </c>
      <c r="I2167" s="16"/>
      <c r="J2167" s="16"/>
    </row>
    <row r="2168" spans="1:10" ht="16" x14ac:dyDescent="0.2">
      <c r="A2168" s="16"/>
      <c r="B2168" s="16"/>
      <c r="C2168" s="23" t="s">
        <v>199</v>
      </c>
      <c r="D2168" s="184">
        <f>+Instrucciones!E809</f>
        <v>0</v>
      </c>
      <c r="E2168" s="184">
        <f>+D2168*(1+$E$1317)</f>
        <v>0</v>
      </c>
      <c r="F2168" s="184">
        <f>+E2168*(1+$F$1317)</f>
        <v>0</v>
      </c>
      <c r="G2168" s="184">
        <f>+F2168*(1+$G$1317)</f>
        <v>0</v>
      </c>
      <c r="H2168" s="184">
        <f>+G2168*(1+$H$1317)</f>
        <v>0</v>
      </c>
      <c r="I2168" s="16"/>
      <c r="J2168" s="16"/>
    </row>
    <row r="2169" spans="1:10" ht="16" x14ac:dyDescent="0.2">
      <c r="A2169" s="16"/>
      <c r="B2169" s="16"/>
      <c r="C2169" s="16"/>
      <c r="D2169" s="28">
        <f>+D2168*D2167</f>
        <v>0</v>
      </c>
      <c r="E2169" s="28">
        <f>+E2168*E2167</f>
        <v>0</v>
      </c>
      <c r="F2169" s="28">
        <f>+F2168*F2167</f>
        <v>0</v>
      </c>
      <c r="G2169" s="28">
        <f>+G2168*G2167</f>
        <v>0</v>
      </c>
      <c r="H2169" s="28">
        <f>+H2168*H2167</f>
        <v>0</v>
      </c>
      <c r="I2169" s="16"/>
      <c r="J2169" s="16"/>
    </row>
    <row r="2170" spans="1:10" ht="16" x14ac:dyDescent="0.2">
      <c r="A2170" s="16"/>
      <c r="B2170" s="16"/>
      <c r="C2170" s="16"/>
      <c r="D2170" s="29"/>
      <c r="E2170" s="29"/>
      <c r="F2170" s="29"/>
      <c r="G2170" s="29"/>
      <c r="H2170" s="29"/>
      <c r="I2170" s="16"/>
      <c r="J2170" s="16"/>
    </row>
    <row r="2171" spans="1:10" ht="16" x14ac:dyDescent="0.2">
      <c r="A2171" s="16"/>
      <c r="B2171" s="41" t="str">
        <f>+B1143</f>
        <v xml:space="preserve"> </v>
      </c>
      <c r="C2171" s="23" t="s">
        <v>190</v>
      </c>
      <c r="D2171" s="40">
        <f>+D1143</f>
        <v>0</v>
      </c>
      <c r="E2171" s="40">
        <f>+E1143</f>
        <v>0</v>
      </c>
      <c r="F2171" s="40">
        <f>+F1143</f>
        <v>0</v>
      </c>
      <c r="G2171" s="40">
        <f>+G1143</f>
        <v>0</v>
      </c>
      <c r="H2171" s="40">
        <f>+H1143</f>
        <v>0</v>
      </c>
      <c r="I2171" s="16"/>
      <c r="J2171" s="16"/>
    </row>
    <row r="2172" spans="1:10" ht="16" x14ac:dyDescent="0.2">
      <c r="A2172" s="16"/>
      <c r="B2172" s="16"/>
      <c r="C2172" s="23" t="s">
        <v>199</v>
      </c>
      <c r="D2172" s="184">
        <f>+Instrucciones!E810</f>
        <v>0</v>
      </c>
      <c r="E2172" s="184">
        <f>+D2172*(1+$E$1317)</f>
        <v>0</v>
      </c>
      <c r="F2172" s="184">
        <f>+E2172*(1+$F$1317)</f>
        <v>0</v>
      </c>
      <c r="G2172" s="184">
        <f>+F2172*(1+$G$1317)</f>
        <v>0</v>
      </c>
      <c r="H2172" s="184">
        <f>+G2172*(1+$H$1317)</f>
        <v>0</v>
      </c>
      <c r="I2172" s="16"/>
      <c r="J2172" s="16"/>
    </row>
    <row r="2173" spans="1:10" ht="16" x14ac:dyDescent="0.2">
      <c r="A2173" s="16"/>
      <c r="B2173" s="16"/>
      <c r="C2173" s="16"/>
      <c r="D2173" s="28">
        <f>+D2172*D2171</f>
        <v>0</v>
      </c>
      <c r="E2173" s="28">
        <f>+E2172*E2171</f>
        <v>0</v>
      </c>
      <c r="F2173" s="28">
        <f>+F2172*F2171</f>
        <v>0</v>
      </c>
      <c r="G2173" s="28">
        <f>+G2172*G2171</f>
        <v>0</v>
      </c>
      <c r="H2173" s="28">
        <f>+H2172*H2171</f>
        <v>0</v>
      </c>
      <c r="I2173" s="16"/>
      <c r="J2173" s="16"/>
    </row>
    <row r="2174" spans="1:10" ht="16" x14ac:dyDescent="0.2">
      <c r="A2174" s="16"/>
      <c r="B2174" s="16"/>
      <c r="C2174" s="16"/>
      <c r="D2174" s="29"/>
      <c r="E2174" s="29"/>
      <c r="F2174" s="29"/>
      <c r="G2174" s="29"/>
      <c r="H2174" s="29"/>
      <c r="I2174" s="16"/>
      <c r="J2174" s="16"/>
    </row>
    <row r="2175" spans="1:10" ht="16" x14ac:dyDescent="0.2">
      <c r="A2175" s="16"/>
      <c r="B2175" s="41" t="str">
        <f>+B1147</f>
        <v xml:space="preserve"> </v>
      </c>
      <c r="C2175" s="23" t="s">
        <v>190</v>
      </c>
      <c r="D2175" s="40">
        <f>+D1147</f>
        <v>0</v>
      </c>
      <c r="E2175" s="40">
        <f>+E1147</f>
        <v>0</v>
      </c>
      <c r="F2175" s="40">
        <f>+F1147</f>
        <v>0</v>
      </c>
      <c r="G2175" s="40">
        <f>+G1147</f>
        <v>0</v>
      </c>
      <c r="H2175" s="40">
        <f>+H1147</f>
        <v>0</v>
      </c>
      <c r="I2175" s="16"/>
      <c r="J2175" s="16"/>
    </row>
    <row r="2176" spans="1:10" ht="16" x14ac:dyDescent="0.2">
      <c r="A2176" s="16"/>
      <c r="B2176" s="16"/>
      <c r="C2176" s="23" t="s">
        <v>199</v>
      </c>
      <c r="D2176" s="184">
        <f>+Instrucciones!E811</f>
        <v>0</v>
      </c>
      <c r="E2176" s="184">
        <f>+D2176*(1+$E$1317)</f>
        <v>0</v>
      </c>
      <c r="F2176" s="184">
        <f>+E2176*(1+$F$1317)</f>
        <v>0</v>
      </c>
      <c r="G2176" s="184">
        <f>+F2176*(1+$G$1317)</f>
        <v>0</v>
      </c>
      <c r="H2176" s="184">
        <f>+G2176*(1+$H$1317)</f>
        <v>0</v>
      </c>
      <c r="I2176" s="16"/>
      <c r="J2176" s="16"/>
    </row>
    <row r="2177" spans="1:10" ht="16" x14ac:dyDescent="0.2">
      <c r="A2177" s="16"/>
      <c r="B2177" s="16"/>
      <c r="C2177" s="16"/>
      <c r="D2177" s="28">
        <f>+D2176*D2175</f>
        <v>0</v>
      </c>
      <c r="E2177" s="28">
        <f>+E2176*E2175</f>
        <v>0</v>
      </c>
      <c r="F2177" s="28">
        <f>+F2176*F2175</f>
        <v>0</v>
      </c>
      <c r="G2177" s="28">
        <f>+G2176*G2175</f>
        <v>0</v>
      </c>
      <c r="H2177" s="28">
        <f>+H2176*H2175</f>
        <v>0</v>
      </c>
      <c r="I2177" s="16"/>
      <c r="J2177" s="16"/>
    </row>
    <row r="2178" spans="1:10" ht="16" x14ac:dyDescent="0.2">
      <c r="A2178" s="16"/>
      <c r="B2178" s="16"/>
      <c r="C2178" s="16"/>
      <c r="D2178" s="29"/>
      <c r="E2178" s="29"/>
      <c r="F2178" s="29"/>
      <c r="G2178" s="29"/>
      <c r="H2178" s="29"/>
      <c r="I2178" s="16"/>
      <c r="J2178" s="16"/>
    </row>
    <row r="2179" spans="1:10" ht="16" x14ac:dyDescent="0.2">
      <c r="A2179" s="16"/>
      <c r="B2179" s="41" t="str">
        <f>+B1151</f>
        <v xml:space="preserve"> </v>
      </c>
      <c r="C2179" s="23" t="s">
        <v>190</v>
      </c>
      <c r="D2179" s="40">
        <f>+D1151</f>
        <v>0</v>
      </c>
      <c r="E2179" s="40">
        <f>+E1151</f>
        <v>0</v>
      </c>
      <c r="F2179" s="40">
        <f>+F1151</f>
        <v>0</v>
      </c>
      <c r="G2179" s="40">
        <f>+G1151</f>
        <v>0</v>
      </c>
      <c r="H2179" s="40">
        <f>+H1151</f>
        <v>0</v>
      </c>
      <c r="I2179" s="16"/>
      <c r="J2179" s="16"/>
    </row>
    <row r="2180" spans="1:10" ht="16" x14ac:dyDescent="0.2">
      <c r="A2180" s="16"/>
      <c r="B2180" s="16"/>
      <c r="C2180" s="23" t="s">
        <v>199</v>
      </c>
      <c r="D2180" s="184">
        <f>+Instrucciones!E812</f>
        <v>0</v>
      </c>
      <c r="E2180" s="184">
        <f>+D2180*(1+$E$1317)</f>
        <v>0</v>
      </c>
      <c r="F2180" s="184">
        <f>+E2180*(1+$F$1317)</f>
        <v>0</v>
      </c>
      <c r="G2180" s="184">
        <f>+F2180*(1+$G$1317)</f>
        <v>0</v>
      </c>
      <c r="H2180" s="184">
        <f>+G2180*(1+$H$1317)</f>
        <v>0</v>
      </c>
      <c r="I2180" s="16"/>
      <c r="J2180" s="16"/>
    </row>
    <row r="2181" spans="1:10" ht="16" x14ac:dyDescent="0.2">
      <c r="A2181" s="16"/>
      <c r="B2181" s="16"/>
      <c r="C2181" s="16"/>
      <c r="D2181" s="28">
        <f>+D2180*D2179</f>
        <v>0</v>
      </c>
      <c r="E2181" s="28">
        <f>+E2180*E2179</f>
        <v>0</v>
      </c>
      <c r="F2181" s="28">
        <f>+F2180*F2179</f>
        <v>0</v>
      </c>
      <c r="G2181" s="28">
        <f>+G2180*G2179</f>
        <v>0</v>
      </c>
      <c r="H2181" s="28">
        <f>+H2180*H2179</f>
        <v>0</v>
      </c>
      <c r="I2181" s="16"/>
      <c r="J2181" s="16"/>
    </row>
    <row r="2182" spans="1:10" ht="16" x14ac:dyDescent="0.2">
      <c r="A2182" s="16"/>
      <c r="B2182" s="16"/>
      <c r="C2182" s="16"/>
      <c r="D2182" s="29"/>
      <c r="E2182" s="29"/>
      <c r="F2182" s="29"/>
      <c r="G2182" s="29"/>
      <c r="H2182" s="29"/>
      <c r="I2182" s="16"/>
      <c r="J2182" s="16"/>
    </row>
    <row r="2183" spans="1:10" ht="16" x14ac:dyDescent="0.2">
      <c r="A2183" s="16"/>
      <c r="B2183" s="41" t="str">
        <f>+B1155</f>
        <v xml:space="preserve"> </v>
      </c>
      <c r="C2183" s="23" t="s">
        <v>190</v>
      </c>
      <c r="D2183" s="40">
        <f>+D1155</f>
        <v>0</v>
      </c>
      <c r="E2183" s="40">
        <f>+E1155</f>
        <v>0</v>
      </c>
      <c r="F2183" s="40">
        <f>+F1155</f>
        <v>0</v>
      </c>
      <c r="G2183" s="40">
        <f>+G1155</f>
        <v>0</v>
      </c>
      <c r="H2183" s="40">
        <f>+H1155</f>
        <v>0</v>
      </c>
      <c r="I2183" s="16"/>
      <c r="J2183" s="16"/>
    </row>
    <row r="2184" spans="1:10" ht="16" x14ac:dyDescent="0.2">
      <c r="A2184" s="16"/>
      <c r="B2184" s="16"/>
      <c r="C2184" s="23" t="s">
        <v>199</v>
      </c>
      <c r="D2184" s="184">
        <f>+Instrucciones!E813</f>
        <v>0</v>
      </c>
      <c r="E2184" s="184">
        <f>+D2184*(1+$E$1317)</f>
        <v>0</v>
      </c>
      <c r="F2184" s="184">
        <f>+E2184*(1+$F$1317)</f>
        <v>0</v>
      </c>
      <c r="G2184" s="184">
        <f>+F2184*(1+$G$1317)</f>
        <v>0</v>
      </c>
      <c r="H2184" s="184">
        <f>+G2184*(1+$H$1317)</f>
        <v>0</v>
      </c>
      <c r="I2184" s="16"/>
      <c r="J2184" s="16"/>
    </row>
    <row r="2185" spans="1:10" ht="16" x14ac:dyDescent="0.2">
      <c r="A2185" s="16"/>
      <c r="B2185" s="16"/>
      <c r="C2185" s="16"/>
      <c r="D2185" s="28">
        <f>+D2184*D2183</f>
        <v>0</v>
      </c>
      <c r="E2185" s="28">
        <f>+E2184*E2183</f>
        <v>0</v>
      </c>
      <c r="F2185" s="28">
        <f>+F2184*F2183</f>
        <v>0</v>
      </c>
      <c r="G2185" s="28">
        <f>+G2184*G2183</f>
        <v>0</v>
      </c>
      <c r="H2185" s="28">
        <f>+H2184*H2183</f>
        <v>0</v>
      </c>
      <c r="I2185" s="16"/>
      <c r="J2185" s="16"/>
    </row>
    <row r="2186" spans="1:10" ht="16" x14ac:dyDescent="0.2">
      <c r="A2186" s="16"/>
      <c r="B2186" s="16"/>
      <c r="C2186" s="16"/>
      <c r="D2186" s="29"/>
      <c r="E2186" s="29"/>
      <c r="F2186" s="29"/>
      <c r="G2186" s="29"/>
      <c r="H2186" s="29"/>
      <c r="I2186" s="16"/>
      <c r="J2186" s="16"/>
    </row>
    <row r="2187" spans="1:10" ht="16" x14ac:dyDescent="0.2">
      <c r="A2187" s="16"/>
      <c r="B2187" s="41" t="str">
        <f>+B1159</f>
        <v xml:space="preserve"> </v>
      </c>
      <c r="C2187" s="23" t="s">
        <v>190</v>
      </c>
      <c r="D2187" s="40">
        <f>+D1159</f>
        <v>0</v>
      </c>
      <c r="E2187" s="40">
        <f>+E1159</f>
        <v>0</v>
      </c>
      <c r="F2187" s="40">
        <f>+F1159</f>
        <v>0</v>
      </c>
      <c r="G2187" s="40">
        <f>+G1159</f>
        <v>0</v>
      </c>
      <c r="H2187" s="40">
        <f>+H1159</f>
        <v>0</v>
      </c>
      <c r="I2187" s="16"/>
      <c r="J2187" s="16"/>
    </row>
    <row r="2188" spans="1:10" ht="16" x14ac:dyDescent="0.2">
      <c r="A2188" s="16"/>
      <c r="B2188" s="16"/>
      <c r="C2188" s="23" t="s">
        <v>199</v>
      </c>
      <c r="D2188" s="184">
        <f>+Instrucciones!E814</f>
        <v>0</v>
      </c>
      <c r="E2188" s="184">
        <f>+D2188*(1+$E$1317)</f>
        <v>0</v>
      </c>
      <c r="F2188" s="184">
        <f>+E2188*(1+$F$1317)</f>
        <v>0</v>
      </c>
      <c r="G2188" s="184">
        <f>+F2188*(1+$G$1317)</f>
        <v>0</v>
      </c>
      <c r="H2188" s="184">
        <f>+G2188*(1+$H$1317)</f>
        <v>0</v>
      </c>
      <c r="I2188" s="16"/>
      <c r="J2188" s="16"/>
    </row>
    <row r="2189" spans="1:10" ht="16" x14ac:dyDescent="0.2">
      <c r="A2189" s="16"/>
      <c r="B2189" s="16"/>
      <c r="C2189" s="16"/>
      <c r="D2189" s="28">
        <f>+D2188*D2187</f>
        <v>0</v>
      </c>
      <c r="E2189" s="28">
        <f>+E2188*E2187</f>
        <v>0</v>
      </c>
      <c r="F2189" s="28">
        <f>+F2188*F2187</f>
        <v>0</v>
      </c>
      <c r="G2189" s="28">
        <f>+G2188*G2187</f>
        <v>0</v>
      </c>
      <c r="H2189" s="28">
        <f>+H2188*H2187</f>
        <v>0</v>
      </c>
      <c r="I2189" s="16"/>
      <c r="J2189" s="16"/>
    </row>
    <row r="2190" spans="1:10" ht="16" x14ac:dyDescent="0.2">
      <c r="A2190" s="16"/>
      <c r="B2190" s="16"/>
      <c r="C2190" s="16"/>
      <c r="D2190" s="29"/>
      <c r="E2190" s="29"/>
      <c r="F2190" s="29"/>
      <c r="G2190" s="29"/>
      <c r="H2190" s="29"/>
      <c r="I2190" s="16"/>
      <c r="J2190" s="16"/>
    </row>
    <row r="2191" spans="1:10" ht="16" x14ac:dyDescent="0.2">
      <c r="A2191" s="16"/>
      <c r="B2191" s="41" t="str">
        <f>+B1163</f>
        <v xml:space="preserve"> </v>
      </c>
      <c r="C2191" s="23" t="s">
        <v>190</v>
      </c>
      <c r="D2191" s="40">
        <f>+D1163</f>
        <v>0</v>
      </c>
      <c r="E2191" s="40">
        <f>+E1163</f>
        <v>0</v>
      </c>
      <c r="F2191" s="40">
        <f>+F1163</f>
        <v>0</v>
      </c>
      <c r="G2191" s="40">
        <f>+G1163</f>
        <v>0</v>
      </c>
      <c r="H2191" s="40">
        <f>+H1163</f>
        <v>0</v>
      </c>
      <c r="I2191" s="16"/>
      <c r="J2191" s="16"/>
    </row>
    <row r="2192" spans="1:10" ht="16" x14ac:dyDescent="0.2">
      <c r="A2192" s="16"/>
      <c r="B2192" s="16"/>
      <c r="C2192" s="23" t="s">
        <v>199</v>
      </c>
      <c r="D2192" s="184">
        <f>+Instrucciones!E815</f>
        <v>0</v>
      </c>
      <c r="E2192" s="184">
        <f>+D2192*(1+$E$1317)</f>
        <v>0</v>
      </c>
      <c r="F2192" s="184">
        <f>+E2192*(1+$F$1317)</f>
        <v>0</v>
      </c>
      <c r="G2192" s="184">
        <f>+F2192*(1+$G$1317)</f>
        <v>0</v>
      </c>
      <c r="H2192" s="184">
        <f>+G2192*(1+$H$1317)</f>
        <v>0</v>
      </c>
      <c r="I2192" s="16"/>
      <c r="J2192" s="16"/>
    </row>
    <row r="2193" spans="1:10" ht="16" x14ac:dyDescent="0.2">
      <c r="A2193" s="16"/>
      <c r="B2193" s="16"/>
      <c r="C2193" s="16"/>
      <c r="D2193" s="28">
        <f>+D2192*D2191</f>
        <v>0</v>
      </c>
      <c r="E2193" s="28">
        <f>+E2192*E2191</f>
        <v>0</v>
      </c>
      <c r="F2193" s="28">
        <f>+F2192*F2191</f>
        <v>0</v>
      </c>
      <c r="G2193" s="28">
        <f>+G2192*G2191</f>
        <v>0</v>
      </c>
      <c r="H2193" s="28">
        <f>+H2192*H2191</f>
        <v>0</v>
      </c>
      <c r="I2193" s="16"/>
      <c r="J2193" s="16"/>
    </row>
    <row r="2194" spans="1:10" ht="16" x14ac:dyDescent="0.2">
      <c r="A2194" s="16"/>
      <c r="B2194" s="16"/>
      <c r="C2194" s="16"/>
      <c r="D2194" s="29"/>
      <c r="E2194" s="29"/>
      <c r="F2194" s="29"/>
      <c r="G2194" s="29"/>
      <c r="H2194" s="29"/>
      <c r="I2194" s="16"/>
      <c r="J2194" s="16"/>
    </row>
    <row r="2195" spans="1:10" ht="16" x14ac:dyDescent="0.2">
      <c r="A2195" s="16"/>
      <c r="B2195" s="41" t="str">
        <f>+B1167</f>
        <v xml:space="preserve"> </v>
      </c>
      <c r="C2195" s="23" t="s">
        <v>190</v>
      </c>
      <c r="D2195" s="40">
        <f>+D1167</f>
        <v>0</v>
      </c>
      <c r="E2195" s="40">
        <f>+E1167</f>
        <v>0</v>
      </c>
      <c r="F2195" s="40">
        <f>+F1167</f>
        <v>0</v>
      </c>
      <c r="G2195" s="40">
        <f>+G1167</f>
        <v>0</v>
      </c>
      <c r="H2195" s="40">
        <f>+H1167</f>
        <v>0</v>
      </c>
      <c r="I2195" s="16"/>
      <c r="J2195" s="16"/>
    </row>
    <row r="2196" spans="1:10" ht="16" x14ac:dyDescent="0.2">
      <c r="A2196" s="16"/>
      <c r="B2196" s="16"/>
      <c r="C2196" s="23" t="s">
        <v>199</v>
      </c>
      <c r="D2196" s="184">
        <f>+Instrucciones!E816</f>
        <v>0</v>
      </c>
      <c r="E2196" s="184">
        <f>+D2196*(1+$E$1317)</f>
        <v>0</v>
      </c>
      <c r="F2196" s="184">
        <f>+E2196*(1+$F$1317)</f>
        <v>0</v>
      </c>
      <c r="G2196" s="184">
        <f>+F2196*(1+$G$1317)</f>
        <v>0</v>
      </c>
      <c r="H2196" s="184">
        <f>+G2196*(1+$H$1317)</f>
        <v>0</v>
      </c>
      <c r="I2196" s="16"/>
      <c r="J2196" s="16"/>
    </row>
    <row r="2197" spans="1:10" ht="16" x14ac:dyDescent="0.2">
      <c r="A2197" s="16"/>
      <c r="B2197" s="16"/>
      <c r="C2197" s="16"/>
      <c r="D2197" s="28">
        <f>+D2196*D2195</f>
        <v>0</v>
      </c>
      <c r="E2197" s="28">
        <f>+E2196*E2195</f>
        <v>0</v>
      </c>
      <c r="F2197" s="28">
        <f>+F2196*F2195</f>
        <v>0</v>
      </c>
      <c r="G2197" s="28">
        <f>+G2196*G2195</f>
        <v>0</v>
      </c>
      <c r="H2197" s="28">
        <f>+H2196*H2195</f>
        <v>0</v>
      </c>
      <c r="I2197" s="16"/>
      <c r="J2197" s="16"/>
    </row>
    <row r="2198" spans="1:10" ht="16" x14ac:dyDescent="0.2">
      <c r="A2198" s="16"/>
      <c r="B2198" s="16"/>
      <c r="C2198" s="16"/>
      <c r="D2198" s="29"/>
      <c r="E2198" s="29"/>
      <c r="F2198" s="29"/>
      <c r="G2198" s="29"/>
      <c r="H2198" s="29"/>
      <c r="I2198" s="16"/>
      <c r="J2198" s="16"/>
    </row>
    <row r="2199" spans="1:10" ht="16" x14ac:dyDescent="0.2">
      <c r="A2199" s="16"/>
      <c r="B2199" s="41" t="str">
        <f>+B1171</f>
        <v xml:space="preserve"> </v>
      </c>
      <c r="C2199" s="23" t="s">
        <v>190</v>
      </c>
      <c r="D2199" s="40">
        <f>+D1171</f>
        <v>0</v>
      </c>
      <c r="E2199" s="40">
        <f>+E1171</f>
        <v>0</v>
      </c>
      <c r="F2199" s="40">
        <f>+F1171</f>
        <v>0</v>
      </c>
      <c r="G2199" s="40">
        <f>+G1171</f>
        <v>0</v>
      </c>
      <c r="H2199" s="40">
        <f>+H1171</f>
        <v>0</v>
      </c>
      <c r="I2199" s="16"/>
      <c r="J2199" s="16"/>
    </row>
    <row r="2200" spans="1:10" ht="16" x14ac:dyDescent="0.2">
      <c r="A2200" s="16"/>
      <c r="B2200" s="16"/>
      <c r="C2200" s="23" t="s">
        <v>199</v>
      </c>
      <c r="D2200" s="184">
        <f>+Instrucciones!E817</f>
        <v>0</v>
      </c>
      <c r="E2200" s="184">
        <f>+D2200*(1+$E$1317)</f>
        <v>0</v>
      </c>
      <c r="F2200" s="184">
        <f>+E2200*(1+$F$1317)</f>
        <v>0</v>
      </c>
      <c r="G2200" s="184">
        <f>+F2200*(1+$G$1317)</f>
        <v>0</v>
      </c>
      <c r="H2200" s="184">
        <f>+G2200*(1+$H$1317)</f>
        <v>0</v>
      </c>
      <c r="I2200" s="16"/>
      <c r="J2200" s="16"/>
    </row>
    <row r="2201" spans="1:10" ht="16" x14ac:dyDescent="0.2">
      <c r="A2201" s="16"/>
      <c r="B2201" s="16"/>
      <c r="C2201" s="16"/>
      <c r="D2201" s="28">
        <f>+D2200*D2199</f>
        <v>0</v>
      </c>
      <c r="E2201" s="28">
        <f>+E2200*E2199</f>
        <v>0</v>
      </c>
      <c r="F2201" s="28">
        <f>+F2200*F2199</f>
        <v>0</v>
      </c>
      <c r="G2201" s="28">
        <f>+G2200*G2199</f>
        <v>0</v>
      </c>
      <c r="H2201" s="28">
        <f>+H2200*H2199</f>
        <v>0</v>
      </c>
      <c r="I2201" s="16"/>
      <c r="J2201" s="16"/>
    </row>
    <row r="2202" spans="1:10" ht="16" x14ac:dyDescent="0.2">
      <c r="A2202" s="16"/>
      <c r="B2202" s="16"/>
      <c r="C2202" s="16"/>
      <c r="D2202" s="29"/>
      <c r="E2202" s="29"/>
      <c r="F2202" s="29"/>
      <c r="G2202" s="29"/>
      <c r="H2202" s="29"/>
      <c r="I2202" s="16"/>
      <c r="J2202" s="16"/>
    </row>
    <row r="2203" spans="1:10" ht="16" x14ac:dyDescent="0.2">
      <c r="A2203" s="16"/>
      <c r="B2203" s="41" t="str">
        <f>+B1175</f>
        <v xml:space="preserve"> </v>
      </c>
      <c r="C2203" s="23" t="s">
        <v>190</v>
      </c>
      <c r="D2203" s="40">
        <f>+D1175</f>
        <v>0</v>
      </c>
      <c r="E2203" s="40">
        <f>+E1175</f>
        <v>0</v>
      </c>
      <c r="F2203" s="40">
        <f>+F1175</f>
        <v>0</v>
      </c>
      <c r="G2203" s="40">
        <f>+G1175</f>
        <v>0</v>
      </c>
      <c r="H2203" s="40">
        <f>+H1175</f>
        <v>0</v>
      </c>
      <c r="I2203" s="16"/>
      <c r="J2203" s="16"/>
    </row>
    <row r="2204" spans="1:10" ht="16" x14ac:dyDescent="0.2">
      <c r="A2204" s="16"/>
      <c r="B2204" s="16"/>
      <c r="C2204" s="23" t="s">
        <v>199</v>
      </c>
      <c r="D2204" s="184">
        <f>+Instrucciones!E818</f>
        <v>0</v>
      </c>
      <c r="E2204" s="184">
        <f>+D2204*(1+$E$1317)</f>
        <v>0</v>
      </c>
      <c r="F2204" s="184">
        <f>+E2204*(1+$F$1317)</f>
        <v>0</v>
      </c>
      <c r="G2204" s="184">
        <f>+F2204*(1+$G$1317)</f>
        <v>0</v>
      </c>
      <c r="H2204" s="184">
        <f>+G2204*(1+$H$1317)</f>
        <v>0</v>
      </c>
      <c r="I2204" s="16"/>
      <c r="J2204" s="16"/>
    </row>
    <row r="2205" spans="1:10" ht="16" x14ac:dyDescent="0.2">
      <c r="A2205" s="16"/>
      <c r="B2205" s="16"/>
      <c r="C2205" s="16"/>
      <c r="D2205" s="28">
        <f>+D2204*D2203</f>
        <v>0</v>
      </c>
      <c r="E2205" s="28">
        <f>+E2204*E2203</f>
        <v>0</v>
      </c>
      <c r="F2205" s="28">
        <f>+F2204*F2203</f>
        <v>0</v>
      </c>
      <c r="G2205" s="28">
        <f>+G2204*G2203</f>
        <v>0</v>
      </c>
      <c r="H2205" s="28">
        <f>+H2204*H2203</f>
        <v>0</v>
      </c>
      <c r="I2205" s="16"/>
      <c r="J2205" s="16"/>
    </row>
    <row r="2206" spans="1:10" ht="16" x14ac:dyDescent="0.2">
      <c r="A2206" s="16"/>
      <c r="B2206" s="16"/>
      <c r="C2206" s="16"/>
      <c r="D2206" s="29"/>
      <c r="E2206" s="29"/>
      <c r="F2206" s="29"/>
      <c r="G2206" s="29"/>
      <c r="H2206" s="29"/>
      <c r="I2206" s="16"/>
      <c r="J2206" s="16"/>
    </row>
    <row r="2207" spans="1:10" ht="16" x14ac:dyDescent="0.2">
      <c r="A2207" s="16"/>
      <c r="B2207" s="41" t="str">
        <f>+B1179</f>
        <v xml:space="preserve"> </v>
      </c>
      <c r="C2207" s="23" t="s">
        <v>190</v>
      </c>
      <c r="D2207" s="40">
        <f>+D1179</f>
        <v>0</v>
      </c>
      <c r="E2207" s="40">
        <f>+E1179</f>
        <v>0</v>
      </c>
      <c r="F2207" s="40">
        <f>+F1179</f>
        <v>0</v>
      </c>
      <c r="G2207" s="40">
        <f>+G1179</f>
        <v>0</v>
      </c>
      <c r="H2207" s="40">
        <f>+H1179</f>
        <v>0</v>
      </c>
      <c r="I2207" s="16"/>
      <c r="J2207" s="16"/>
    </row>
    <row r="2208" spans="1:10" ht="16" x14ac:dyDescent="0.2">
      <c r="A2208" s="16"/>
      <c r="B2208" s="16"/>
      <c r="C2208" s="23" t="s">
        <v>199</v>
      </c>
      <c r="D2208" s="184">
        <f>+Instrucciones!E819</f>
        <v>0</v>
      </c>
      <c r="E2208" s="184">
        <f>+D2208*(1+$E$1317)</f>
        <v>0</v>
      </c>
      <c r="F2208" s="184">
        <f>+E2208*(1+$F$1317)</f>
        <v>0</v>
      </c>
      <c r="G2208" s="184">
        <f>+F2208*(1+$G$1317)</f>
        <v>0</v>
      </c>
      <c r="H2208" s="184">
        <f>+G2208*(1+$H$1317)</f>
        <v>0</v>
      </c>
      <c r="I2208" s="16"/>
      <c r="J2208" s="16"/>
    </row>
    <row r="2209" spans="1:10" ht="16" x14ac:dyDescent="0.2">
      <c r="A2209" s="16"/>
      <c r="B2209" s="16"/>
      <c r="C2209" s="16"/>
      <c r="D2209" s="28">
        <f>+D2208*D2207</f>
        <v>0</v>
      </c>
      <c r="E2209" s="28">
        <f>+E2208*E2207</f>
        <v>0</v>
      </c>
      <c r="F2209" s="28">
        <f>+F2208*F2207</f>
        <v>0</v>
      </c>
      <c r="G2209" s="28">
        <f>+G2208*G2207</f>
        <v>0</v>
      </c>
      <c r="H2209" s="28">
        <f>+H2208*H2207</f>
        <v>0</v>
      </c>
      <c r="I2209" s="16"/>
      <c r="J2209" s="16"/>
    </row>
    <row r="2210" spans="1:10" ht="16" x14ac:dyDescent="0.2">
      <c r="A2210" s="16"/>
      <c r="B2210" s="16"/>
      <c r="C2210" s="16"/>
      <c r="D2210" s="29"/>
      <c r="E2210" s="29"/>
      <c r="F2210" s="29"/>
      <c r="G2210" s="29"/>
      <c r="H2210" s="29"/>
      <c r="I2210" s="16"/>
      <c r="J2210" s="16"/>
    </row>
    <row r="2211" spans="1:10" ht="16" x14ac:dyDescent="0.2">
      <c r="A2211" s="16"/>
      <c r="B2211" s="41" t="str">
        <f>+B1183</f>
        <v xml:space="preserve"> </v>
      </c>
      <c r="C2211" s="23" t="s">
        <v>190</v>
      </c>
      <c r="D2211" s="40">
        <f>+D1183</f>
        <v>0</v>
      </c>
      <c r="E2211" s="40">
        <f>+E1183</f>
        <v>0</v>
      </c>
      <c r="F2211" s="40">
        <f>+F1183</f>
        <v>0</v>
      </c>
      <c r="G2211" s="40">
        <f>+G1183</f>
        <v>0</v>
      </c>
      <c r="H2211" s="40">
        <f>+H1183</f>
        <v>0</v>
      </c>
      <c r="I2211" s="16"/>
      <c r="J2211" s="16"/>
    </row>
    <row r="2212" spans="1:10" ht="16" x14ac:dyDescent="0.2">
      <c r="A2212" s="16"/>
      <c r="B2212" s="16"/>
      <c r="C2212" s="23" t="s">
        <v>199</v>
      </c>
      <c r="D2212" s="184">
        <f>+Instrucciones!E820</f>
        <v>0</v>
      </c>
      <c r="E2212" s="184">
        <f>+D2212*(1+$E$1317)</f>
        <v>0</v>
      </c>
      <c r="F2212" s="184">
        <f>+E2212*(1+$F$1317)</f>
        <v>0</v>
      </c>
      <c r="G2212" s="184">
        <f>+F2212*(1+$G$1317)</f>
        <v>0</v>
      </c>
      <c r="H2212" s="184">
        <f>+G2212*(1+$H$1317)</f>
        <v>0</v>
      </c>
      <c r="I2212" s="16"/>
      <c r="J2212" s="16"/>
    </row>
    <row r="2213" spans="1:10" ht="16" x14ac:dyDescent="0.2">
      <c r="A2213" s="16"/>
      <c r="B2213" s="16"/>
      <c r="C2213" s="16"/>
      <c r="D2213" s="28">
        <f>+D2212*D2211</f>
        <v>0</v>
      </c>
      <c r="E2213" s="28">
        <f>+E2212*E2211</f>
        <v>0</v>
      </c>
      <c r="F2213" s="28">
        <f>+F2212*F2211</f>
        <v>0</v>
      </c>
      <c r="G2213" s="28">
        <f>+G2212*G2211</f>
        <v>0</v>
      </c>
      <c r="H2213" s="28">
        <f>+H2212*H2211</f>
        <v>0</v>
      </c>
      <c r="I2213" s="16"/>
      <c r="J2213" s="16"/>
    </row>
    <row r="2214" spans="1:10" ht="16" x14ac:dyDescent="0.2">
      <c r="A2214" s="16"/>
      <c r="B2214" s="16"/>
      <c r="C2214" s="16"/>
      <c r="D2214" s="29"/>
      <c r="E2214" s="29"/>
      <c r="F2214" s="29"/>
      <c r="G2214" s="29"/>
      <c r="H2214" s="29"/>
      <c r="I2214" s="16"/>
      <c r="J2214" s="16"/>
    </row>
    <row r="2215" spans="1:10" ht="16" x14ac:dyDescent="0.2">
      <c r="A2215" s="16"/>
      <c r="B2215" s="41" t="str">
        <f>+B1187</f>
        <v xml:space="preserve"> </v>
      </c>
      <c r="C2215" s="23" t="s">
        <v>190</v>
      </c>
      <c r="D2215" s="40">
        <f>+D1187</f>
        <v>0</v>
      </c>
      <c r="E2215" s="40">
        <f>+E1187</f>
        <v>0</v>
      </c>
      <c r="F2215" s="40">
        <f>+F1187</f>
        <v>0</v>
      </c>
      <c r="G2215" s="40">
        <f>+G1187</f>
        <v>0</v>
      </c>
      <c r="H2215" s="40">
        <f>+H1187</f>
        <v>0</v>
      </c>
      <c r="I2215" s="16"/>
      <c r="J2215" s="16"/>
    </row>
    <row r="2216" spans="1:10" ht="16" x14ac:dyDescent="0.2">
      <c r="A2216" s="16"/>
      <c r="B2216" s="16"/>
      <c r="C2216" s="23" t="s">
        <v>199</v>
      </c>
      <c r="D2216" s="184">
        <f>+Instrucciones!E821</f>
        <v>0</v>
      </c>
      <c r="E2216" s="184">
        <f>+D2216*(1+$E$1317)</f>
        <v>0</v>
      </c>
      <c r="F2216" s="184">
        <f>+E2216*(1+$F$1317)</f>
        <v>0</v>
      </c>
      <c r="G2216" s="184">
        <f>+F2216*(1+$G$1317)</f>
        <v>0</v>
      </c>
      <c r="H2216" s="184">
        <f>+G2216*(1+$H$1317)</f>
        <v>0</v>
      </c>
      <c r="I2216" s="16"/>
      <c r="J2216" s="16"/>
    </row>
    <row r="2217" spans="1:10" ht="16" x14ac:dyDescent="0.2">
      <c r="A2217" s="16"/>
      <c r="B2217" s="16"/>
      <c r="C2217" s="16"/>
      <c r="D2217" s="28">
        <f>+D2216*D2215</f>
        <v>0</v>
      </c>
      <c r="E2217" s="28">
        <f>+E2216*E2215</f>
        <v>0</v>
      </c>
      <c r="F2217" s="28">
        <f>+F2216*F2215</f>
        <v>0</v>
      </c>
      <c r="G2217" s="28">
        <f>+G2216*G2215</f>
        <v>0</v>
      </c>
      <c r="H2217" s="28">
        <f>+H2216*H2215</f>
        <v>0</v>
      </c>
      <c r="I2217" s="16"/>
      <c r="J2217" s="16"/>
    </row>
    <row r="2218" spans="1:10" ht="16" x14ac:dyDescent="0.2">
      <c r="A2218" s="16"/>
      <c r="B2218" s="16"/>
      <c r="C2218" s="16"/>
      <c r="D2218" s="29"/>
      <c r="E2218" s="29"/>
      <c r="F2218" s="29"/>
      <c r="G2218" s="29"/>
      <c r="H2218" s="29"/>
      <c r="I2218" s="16"/>
      <c r="J2218" s="16"/>
    </row>
    <row r="2219" spans="1:10" ht="16" x14ac:dyDescent="0.2">
      <c r="A2219" s="16"/>
      <c r="B2219" s="41" t="str">
        <f>+B1191</f>
        <v xml:space="preserve"> </v>
      </c>
      <c r="C2219" s="23" t="s">
        <v>190</v>
      </c>
      <c r="D2219" s="40">
        <f>+D1191</f>
        <v>0</v>
      </c>
      <c r="E2219" s="40">
        <f>+E1191</f>
        <v>0</v>
      </c>
      <c r="F2219" s="40">
        <f>+F1191</f>
        <v>0</v>
      </c>
      <c r="G2219" s="40">
        <f>+G1191</f>
        <v>0</v>
      </c>
      <c r="H2219" s="40">
        <f>+H1191</f>
        <v>0</v>
      </c>
      <c r="I2219" s="16"/>
      <c r="J2219" s="16"/>
    </row>
    <row r="2220" spans="1:10" ht="16" x14ac:dyDescent="0.2">
      <c r="A2220" s="16"/>
      <c r="B2220" s="16"/>
      <c r="C2220" s="23" t="s">
        <v>199</v>
      </c>
      <c r="D2220" s="184">
        <f>+Instrucciones!E822</f>
        <v>0</v>
      </c>
      <c r="E2220" s="184">
        <f>+D2220*(1+$E$1317)</f>
        <v>0</v>
      </c>
      <c r="F2220" s="184">
        <f>+E2220*(1+$F$1317)</f>
        <v>0</v>
      </c>
      <c r="G2220" s="184">
        <f>+F2220*(1+$G$1317)</f>
        <v>0</v>
      </c>
      <c r="H2220" s="184">
        <f>+G2220*(1+$H$1317)</f>
        <v>0</v>
      </c>
      <c r="I2220" s="16"/>
      <c r="J2220" s="16"/>
    </row>
    <row r="2221" spans="1:10" ht="16" x14ac:dyDescent="0.2">
      <c r="A2221" s="16"/>
      <c r="B2221" s="16"/>
      <c r="C2221" s="16"/>
      <c r="D2221" s="28">
        <f>+D2220*D2219</f>
        <v>0</v>
      </c>
      <c r="E2221" s="28">
        <f>+E2220*E2219</f>
        <v>0</v>
      </c>
      <c r="F2221" s="28">
        <f>+F2220*F2219</f>
        <v>0</v>
      </c>
      <c r="G2221" s="28">
        <f>+G2220*G2219</f>
        <v>0</v>
      </c>
      <c r="H2221" s="28">
        <f>+H2220*H2219</f>
        <v>0</v>
      </c>
      <c r="I2221" s="16"/>
      <c r="J2221" s="16"/>
    </row>
    <row r="2222" spans="1:10" ht="16" x14ac:dyDescent="0.2">
      <c r="A2222" s="16"/>
      <c r="B2222" s="16"/>
      <c r="C2222" s="16"/>
      <c r="D2222" s="29"/>
      <c r="E2222" s="29"/>
      <c r="F2222" s="29"/>
      <c r="G2222" s="29"/>
      <c r="H2222" s="29"/>
      <c r="I2222" s="16"/>
      <c r="J2222" s="16"/>
    </row>
    <row r="2223" spans="1:10" ht="16" x14ac:dyDescent="0.2">
      <c r="A2223" s="16"/>
      <c r="B2223" s="41" t="str">
        <f>+B1195</f>
        <v xml:space="preserve"> </v>
      </c>
      <c r="C2223" s="23" t="s">
        <v>190</v>
      </c>
      <c r="D2223" s="40">
        <f>+D1195</f>
        <v>0</v>
      </c>
      <c r="E2223" s="40">
        <f>+E1195</f>
        <v>0</v>
      </c>
      <c r="F2223" s="40">
        <f>+F1195</f>
        <v>0</v>
      </c>
      <c r="G2223" s="40">
        <f>+G1195</f>
        <v>0</v>
      </c>
      <c r="H2223" s="40">
        <f>+H1195</f>
        <v>0</v>
      </c>
      <c r="I2223" s="16"/>
      <c r="J2223" s="16"/>
    </row>
    <row r="2224" spans="1:10" ht="16" x14ac:dyDescent="0.2">
      <c r="A2224" s="16"/>
      <c r="B2224" s="16"/>
      <c r="C2224" s="23" t="s">
        <v>199</v>
      </c>
      <c r="D2224" s="184">
        <f>+Instrucciones!E823</f>
        <v>0</v>
      </c>
      <c r="E2224" s="184">
        <f>+D2224*(1+$E$1317)</f>
        <v>0</v>
      </c>
      <c r="F2224" s="184">
        <f>+E2224*(1+$F$1317)</f>
        <v>0</v>
      </c>
      <c r="G2224" s="184">
        <f>+F2224*(1+$G$1317)</f>
        <v>0</v>
      </c>
      <c r="H2224" s="184">
        <f>+G2224*(1+$H$1317)</f>
        <v>0</v>
      </c>
      <c r="I2224" s="16"/>
      <c r="J2224" s="16"/>
    </row>
    <row r="2225" spans="1:10" ht="16" x14ac:dyDescent="0.2">
      <c r="A2225" s="16"/>
      <c r="B2225" s="16"/>
      <c r="C2225" s="16"/>
      <c r="D2225" s="28">
        <f>+D2224*D2223</f>
        <v>0</v>
      </c>
      <c r="E2225" s="28">
        <f>+E2224*E2223</f>
        <v>0</v>
      </c>
      <c r="F2225" s="28">
        <f>+F2224*F2223</f>
        <v>0</v>
      </c>
      <c r="G2225" s="28">
        <f>+G2224*G2223</f>
        <v>0</v>
      </c>
      <c r="H2225" s="28">
        <f>+H2224*H2223</f>
        <v>0</v>
      </c>
      <c r="I2225" s="16"/>
      <c r="J2225" s="16"/>
    </row>
    <row r="2226" spans="1:10" ht="16" x14ac:dyDescent="0.2">
      <c r="A2226" s="16"/>
      <c r="B2226" s="16"/>
      <c r="C2226" s="16"/>
      <c r="D2226" s="29"/>
      <c r="E2226" s="29"/>
      <c r="F2226" s="29"/>
      <c r="G2226" s="29"/>
      <c r="H2226" s="29"/>
      <c r="I2226" s="16"/>
      <c r="J2226" s="16"/>
    </row>
    <row r="2227" spans="1:10" ht="16" x14ac:dyDescent="0.2">
      <c r="A2227" s="16"/>
      <c r="B2227" s="41" t="str">
        <f>+B1199</f>
        <v xml:space="preserve"> </v>
      </c>
      <c r="C2227" s="23" t="s">
        <v>190</v>
      </c>
      <c r="D2227" s="40">
        <f>+D1199</f>
        <v>0</v>
      </c>
      <c r="E2227" s="40">
        <f>+E1199</f>
        <v>0</v>
      </c>
      <c r="F2227" s="40">
        <f>+F1199</f>
        <v>0</v>
      </c>
      <c r="G2227" s="40">
        <f>+G1199</f>
        <v>0</v>
      </c>
      <c r="H2227" s="40">
        <f>+H1199</f>
        <v>0</v>
      </c>
      <c r="I2227" s="16"/>
      <c r="J2227" s="16"/>
    </row>
    <row r="2228" spans="1:10" ht="16" x14ac:dyDescent="0.2">
      <c r="A2228" s="16"/>
      <c r="B2228" s="16"/>
      <c r="C2228" s="23" t="s">
        <v>199</v>
      </c>
      <c r="D2228" s="184">
        <f>+Instrucciones!E824</f>
        <v>0</v>
      </c>
      <c r="E2228" s="184">
        <f>+D2228*(1+$E$1317)</f>
        <v>0</v>
      </c>
      <c r="F2228" s="184">
        <f>+E2228*(1+$F$1317)</f>
        <v>0</v>
      </c>
      <c r="G2228" s="184">
        <f>+F2228*(1+$G$1317)</f>
        <v>0</v>
      </c>
      <c r="H2228" s="184">
        <f>+G2228*(1+$H$1317)</f>
        <v>0</v>
      </c>
      <c r="I2228" s="16"/>
      <c r="J2228" s="16"/>
    </row>
    <row r="2229" spans="1:10" ht="16" x14ac:dyDescent="0.2">
      <c r="A2229" s="16"/>
      <c r="B2229" s="16"/>
      <c r="C2229" s="16"/>
      <c r="D2229" s="28">
        <f>+D2228*D2227</f>
        <v>0</v>
      </c>
      <c r="E2229" s="28">
        <f>+E2228*E2227</f>
        <v>0</v>
      </c>
      <c r="F2229" s="28">
        <f>+F2228*F2227</f>
        <v>0</v>
      </c>
      <c r="G2229" s="28">
        <f>+G2228*G2227</f>
        <v>0</v>
      </c>
      <c r="H2229" s="28">
        <f>+H2228*H2227</f>
        <v>0</v>
      </c>
      <c r="I2229" s="16"/>
      <c r="J2229" s="16"/>
    </row>
    <row r="2230" spans="1:10" ht="16" x14ac:dyDescent="0.2">
      <c r="A2230" s="16"/>
      <c r="B2230" s="16"/>
      <c r="C2230" s="16"/>
      <c r="D2230" s="29"/>
      <c r="E2230" s="29"/>
      <c r="F2230" s="29"/>
      <c r="G2230" s="29"/>
      <c r="H2230" s="29"/>
      <c r="I2230" s="16"/>
      <c r="J2230" s="16"/>
    </row>
    <row r="2231" spans="1:10" ht="16" x14ac:dyDescent="0.2">
      <c r="A2231" s="16"/>
      <c r="B2231" s="41" t="str">
        <f>+B1203</f>
        <v xml:space="preserve"> </v>
      </c>
      <c r="C2231" s="23" t="s">
        <v>190</v>
      </c>
      <c r="D2231" s="40">
        <f>+D1203</f>
        <v>0</v>
      </c>
      <c r="E2231" s="40">
        <f>+E1203</f>
        <v>0</v>
      </c>
      <c r="F2231" s="40">
        <f>+F1203</f>
        <v>0</v>
      </c>
      <c r="G2231" s="40">
        <f>+G1203</f>
        <v>0</v>
      </c>
      <c r="H2231" s="40">
        <f>+H1203</f>
        <v>0</v>
      </c>
      <c r="I2231" s="16"/>
      <c r="J2231" s="16"/>
    </row>
    <row r="2232" spans="1:10" ht="16" x14ac:dyDescent="0.2">
      <c r="A2232" s="16"/>
      <c r="B2232" s="16"/>
      <c r="C2232" s="23" t="s">
        <v>199</v>
      </c>
      <c r="D2232" s="184">
        <f>+Instrucciones!E825</f>
        <v>0</v>
      </c>
      <c r="E2232" s="184">
        <f>+D2232*(1+$E$1317)</f>
        <v>0</v>
      </c>
      <c r="F2232" s="184">
        <f>+E2232*(1+$F$1317)</f>
        <v>0</v>
      </c>
      <c r="G2232" s="184">
        <f>+F2232*(1+$G$1317)</f>
        <v>0</v>
      </c>
      <c r="H2232" s="184">
        <f>+G2232*(1+$H$1317)</f>
        <v>0</v>
      </c>
      <c r="I2232" s="16"/>
      <c r="J2232" s="16"/>
    </row>
    <row r="2233" spans="1:10" ht="16" x14ac:dyDescent="0.2">
      <c r="A2233" s="16"/>
      <c r="B2233" s="16"/>
      <c r="C2233" s="16"/>
      <c r="D2233" s="28">
        <f>+D2232*D2231</f>
        <v>0</v>
      </c>
      <c r="E2233" s="28">
        <f>+E2232*E2231</f>
        <v>0</v>
      </c>
      <c r="F2233" s="28">
        <f>+F2232*F2231</f>
        <v>0</v>
      </c>
      <c r="G2233" s="28">
        <f>+G2232*G2231</f>
        <v>0</v>
      </c>
      <c r="H2233" s="28">
        <f>+H2232*H2231</f>
        <v>0</v>
      </c>
      <c r="I2233" s="16"/>
      <c r="J2233" s="16"/>
    </row>
    <row r="2234" spans="1:10" ht="16" x14ac:dyDescent="0.2">
      <c r="A2234" s="16"/>
      <c r="B2234" s="16"/>
      <c r="C2234" s="16"/>
      <c r="D2234" s="29"/>
      <c r="E2234" s="29"/>
      <c r="F2234" s="29"/>
      <c r="G2234" s="29"/>
      <c r="H2234" s="29"/>
      <c r="I2234" s="16"/>
      <c r="J2234" s="16"/>
    </row>
    <row r="2235" spans="1:10" ht="16" x14ac:dyDescent="0.2">
      <c r="A2235" s="16"/>
      <c r="B2235" s="41" t="str">
        <f>+B1207</f>
        <v xml:space="preserve"> </v>
      </c>
      <c r="C2235" s="23" t="s">
        <v>190</v>
      </c>
      <c r="D2235" s="40">
        <f>+D1207</f>
        <v>0</v>
      </c>
      <c r="E2235" s="40">
        <f>+E1207</f>
        <v>0</v>
      </c>
      <c r="F2235" s="40">
        <f>+F1207</f>
        <v>0</v>
      </c>
      <c r="G2235" s="40">
        <f>+G1207</f>
        <v>0</v>
      </c>
      <c r="H2235" s="40">
        <f>+H1207</f>
        <v>0</v>
      </c>
      <c r="I2235" s="16"/>
      <c r="J2235" s="16"/>
    </row>
    <row r="2236" spans="1:10" ht="16" x14ac:dyDescent="0.2">
      <c r="A2236" s="16"/>
      <c r="B2236" s="16"/>
      <c r="C2236" s="23" t="s">
        <v>199</v>
      </c>
      <c r="D2236" s="184">
        <f>+Instrucciones!E826</f>
        <v>0</v>
      </c>
      <c r="E2236" s="184">
        <f>+D2236*(1+$E$1317)</f>
        <v>0</v>
      </c>
      <c r="F2236" s="184">
        <f>+E2236*(1+$F$1317)</f>
        <v>0</v>
      </c>
      <c r="G2236" s="184">
        <f>+F2236*(1+$G$1317)</f>
        <v>0</v>
      </c>
      <c r="H2236" s="184">
        <f>+G2236*(1+$H$1317)</f>
        <v>0</v>
      </c>
      <c r="I2236" s="16"/>
      <c r="J2236" s="16"/>
    </row>
    <row r="2237" spans="1:10" ht="16" x14ac:dyDescent="0.2">
      <c r="A2237" s="16"/>
      <c r="B2237" s="16"/>
      <c r="C2237" s="16"/>
      <c r="D2237" s="28">
        <f>+D2236*D2235</f>
        <v>0</v>
      </c>
      <c r="E2237" s="28">
        <f>+E2236*E2235</f>
        <v>0</v>
      </c>
      <c r="F2237" s="28">
        <f>+F2236*F2235</f>
        <v>0</v>
      </c>
      <c r="G2237" s="28">
        <f>+G2236*G2235</f>
        <v>0</v>
      </c>
      <c r="H2237" s="28">
        <f>+H2236*H2235</f>
        <v>0</v>
      </c>
      <c r="I2237" s="16"/>
      <c r="J2237" s="16"/>
    </row>
    <row r="2238" spans="1:10" ht="16" x14ac:dyDescent="0.2">
      <c r="A2238" s="16"/>
      <c r="B2238" s="16"/>
      <c r="C2238" s="16"/>
      <c r="D2238" s="29"/>
      <c r="E2238" s="29"/>
      <c r="F2238" s="29"/>
      <c r="G2238" s="29"/>
      <c r="H2238" s="29"/>
      <c r="I2238" s="16"/>
      <c r="J2238" s="16"/>
    </row>
    <row r="2239" spans="1:10" ht="16" x14ac:dyDescent="0.2">
      <c r="A2239" s="16"/>
      <c r="B2239" s="41" t="str">
        <f>+B1211</f>
        <v xml:space="preserve"> </v>
      </c>
      <c r="C2239" s="23" t="s">
        <v>190</v>
      </c>
      <c r="D2239" s="40">
        <f>+D1211</f>
        <v>0</v>
      </c>
      <c r="E2239" s="40">
        <f>+E1211</f>
        <v>0</v>
      </c>
      <c r="F2239" s="40">
        <f>+F1211</f>
        <v>0</v>
      </c>
      <c r="G2239" s="40">
        <f>+G1211</f>
        <v>0</v>
      </c>
      <c r="H2239" s="40">
        <f>+H1211</f>
        <v>0</v>
      </c>
      <c r="I2239" s="16"/>
      <c r="J2239" s="16"/>
    </row>
    <row r="2240" spans="1:10" ht="16" x14ac:dyDescent="0.2">
      <c r="A2240" s="16"/>
      <c r="B2240" s="16"/>
      <c r="C2240" s="23" t="s">
        <v>199</v>
      </c>
      <c r="D2240" s="184">
        <f>+Instrucciones!E827</f>
        <v>0</v>
      </c>
      <c r="E2240" s="184">
        <f>+D2240*(1+$E$1317)</f>
        <v>0</v>
      </c>
      <c r="F2240" s="184">
        <f>+E2240*(1+$F$1317)</f>
        <v>0</v>
      </c>
      <c r="G2240" s="184">
        <f>+F2240*(1+$G$1317)</f>
        <v>0</v>
      </c>
      <c r="H2240" s="184">
        <f>+G2240*(1+$H$1317)</f>
        <v>0</v>
      </c>
      <c r="I2240" s="16"/>
      <c r="J2240" s="16"/>
    </row>
    <row r="2241" spans="1:10" ht="16" x14ac:dyDescent="0.2">
      <c r="A2241" s="16"/>
      <c r="B2241" s="16"/>
      <c r="C2241" s="16"/>
      <c r="D2241" s="28">
        <f>+D2240*D2239</f>
        <v>0</v>
      </c>
      <c r="E2241" s="28">
        <f>+E2240*E2239</f>
        <v>0</v>
      </c>
      <c r="F2241" s="28">
        <f>+F2240*F2239</f>
        <v>0</v>
      </c>
      <c r="G2241" s="28">
        <f>+G2240*G2239</f>
        <v>0</v>
      </c>
      <c r="H2241" s="28">
        <f>+H2240*H2239</f>
        <v>0</v>
      </c>
      <c r="I2241" s="16"/>
      <c r="J2241" s="16"/>
    </row>
    <row r="2242" spans="1:10" ht="16" x14ac:dyDescent="0.2">
      <c r="A2242" s="16"/>
      <c r="B2242" s="16"/>
      <c r="C2242" s="16"/>
      <c r="D2242" s="29"/>
      <c r="E2242" s="29"/>
      <c r="F2242" s="29"/>
      <c r="G2242" s="29"/>
      <c r="H2242" s="29"/>
      <c r="I2242" s="16"/>
      <c r="J2242" s="16"/>
    </row>
    <row r="2243" spans="1:10" ht="16" x14ac:dyDescent="0.2">
      <c r="A2243" s="16"/>
      <c r="B2243" s="41" t="str">
        <f>+B1215</f>
        <v xml:space="preserve"> </v>
      </c>
      <c r="C2243" s="23" t="s">
        <v>190</v>
      </c>
      <c r="D2243" s="40">
        <f>+D1215</f>
        <v>0</v>
      </c>
      <c r="E2243" s="40">
        <f>+E1215</f>
        <v>0</v>
      </c>
      <c r="F2243" s="40">
        <f>+F1215</f>
        <v>0</v>
      </c>
      <c r="G2243" s="40">
        <f>+G1215</f>
        <v>0</v>
      </c>
      <c r="H2243" s="40">
        <f>+H1215</f>
        <v>0</v>
      </c>
      <c r="I2243" s="16"/>
      <c r="J2243" s="16"/>
    </row>
    <row r="2244" spans="1:10" ht="16" x14ac:dyDescent="0.2">
      <c r="A2244" s="16"/>
      <c r="B2244" s="16"/>
      <c r="C2244" s="23" t="s">
        <v>199</v>
      </c>
      <c r="D2244" s="184">
        <f>+Instrucciones!E828</f>
        <v>0</v>
      </c>
      <c r="E2244" s="184">
        <f>+D2244*(1+$E$1317)</f>
        <v>0</v>
      </c>
      <c r="F2244" s="184">
        <f>+E2244*(1+$F$1317)</f>
        <v>0</v>
      </c>
      <c r="G2244" s="184">
        <f>+F2244*(1+$G$1317)</f>
        <v>0</v>
      </c>
      <c r="H2244" s="184">
        <f>+G2244*(1+$H$1317)</f>
        <v>0</v>
      </c>
      <c r="I2244" s="16"/>
      <c r="J2244" s="16"/>
    </row>
    <row r="2245" spans="1:10" ht="16" x14ac:dyDescent="0.2">
      <c r="A2245" s="16"/>
      <c r="B2245" s="16"/>
      <c r="C2245" s="16"/>
      <c r="D2245" s="28">
        <f>+D2244*D2243</f>
        <v>0</v>
      </c>
      <c r="E2245" s="28">
        <f>+E2244*E2243</f>
        <v>0</v>
      </c>
      <c r="F2245" s="28">
        <f>+F2244*F2243</f>
        <v>0</v>
      </c>
      <c r="G2245" s="28">
        <f>+G2244*G2243</f>
        <v>0</v>
      </c>
      <c r="H2245" s="28">
        <f>+H2244*H2243</f>
        <v>0</v>
      </c>
      <c r="I2245" s="16"/>
      <c r="J2245" s="16"/>
    </row>
    <row r="2246" spans="1:10" ht="16" x14ac:dyDescent="0.2">
      <c r="A2246" s="16"/>
      <c r="B2246" s="16"/>
      <c r="C2246" s="16"/>
      <c r="D2246" s="29"/>
      <c r="E2246" s="29"/>
      <c r="F2246" s="29"/>
      <c r="G2246" s="29"/>
      <c r="H2246" s="29"/>
      <c r="I2246" s="16"/>
      <c r="J2246" s="16"/>
    </row>
    <row r="2247" spans="1:10" ht="16" x14ac:dyDescent="0.2">
      <c r="A2247" s="16"/>
      <c r="B2247" s="41" t="str">
        <f>+B1219</f>
        <v xml:space="preserve"> </v>
      </c>
      <c r="C2247" s="23" t="s">
        <v>190</v>
      </c>
      <c r="D2247" s="40">
        <f>+D1219</f>
        <v>0</v>
      </c>
      <c r="E2247" s="40">
        <f>+E1219</f>
        <v>0</v>
      </c>
      <c r="F2247" s="40">
        <f>+F1219</f>
        <v>0</v>
      </c>
      <c r="G2247" s="40">
        <f>+G1219</f>
        <v>0</v>
      </c>
      <c r="H2247" s="40">
        <f>+H1219</f>
        <v>0</v>
      </c>
      <c r="I2247" s="16"/>
      <c r="J2247" s="16"/>
    </row>
    <row r="2248" spans="1:10" ht="16" x14ac:dyDescent="0.2">
      <c r="A2248" s="16"/>
      <c r="B2248" s="16"/>
      <c r="C2248" s="23" t="s">
        <v>199</v>
      </c>
      <c r="D2248" s="184">
        <f>+Instrucciones!E829</f>
        <v>0</v>
      </c>
      <c r="E2248" s="184">
        <f>+D2248*(1+$E$1317)</f>
        <v>0</v>
      </c>
      <c r="F2248" s="184">
        <f>+E2248*(1+$F$1317)</f>
        <v>0</v>
      </c>
      <c r="G2248" s="184">
        <f>+F2248*(1+$G$1317)</f>
        <v>0</v>
      </c>
      <c r="H2248" s="184">
        <f>+G2248*(1+$H$1317)</f>
        <v>0</v>
      </c>
      <c r="I2248" s="16"/>
      <c r="J2248" s="16"/>
    </row>
    <row r="2249" spans="1:10" ht="16" x14ac:dyDescent="0.2">
      <c r="A2249" s="16"/>
      <c r="B2249" s="16"/>
      <c r="C2249" s="16"/>
      <c r="D2249" s="28">
        <f>+D2248*D2247</f>
        <v>0</v>
      </c>
      <c r="E2249" s="28">
        <f>+E2248*E2247</f>
        <v>0</v>
      </c>
      <c r="F2249" s="28">
        <f>+F2248*F2247</f>
        <v>0</v>
      </c>
      <c r="G2249" s="28">
        <f>+G2248*G2247</f>
        <v>0</v>
      </c>
      <c r="H2249" s="28">
        <f>+H2248*H2247</f>
        <v>0</v>
      </c>
      <c r="I2249" s="16"/>
      <c r="J2249" s="16"/>
    </row>
    <row r="2250" spans="1:10" ht="16" x14ac:dyDescent="0.2">
      <c r="A2250" s="16"/>
      <c r="B2250" s="16"/>
      <c r="C2250" s="16"/>
      <c r="D2250" s="29"/>
      <c r="E2250" s="29"/>
      <c r="F2250" s="29"/>
      <c r="G2250" s="29"/>
      <c r="H2250" s="29"/>
      <c r="I2250" s="16"/>
      <c r="J2250" s="16"/>
    </row>
    <row r="2251" spans="1:10" ht="16" x14ac:dyDescent="0.2">
      <c r="A2251" s="16"/>
      <c r="B2251" s="41" t="str">
        <f>+B1223</f>
        <v xml:space="preserve"> </v>
      </c>
      <c r="C2251" s="23" t="s">
        <v>190</v>
      </c>
      <c r="D2251" s="40">
        <f>+D1223</f>
        <v>0</v>
      </c>
      <c r="E2251" s="40">
        <f>+E1223</f>
        <v>0</v>
      </c>
      <c r="F2251" s="40">
        <f>+F1223</f>
        <v>0</v>
      </c>
      <c r="G2251" s="40">
        <f>+G1223</f>
        <v>0</v>
      </c>
      <c r="H2251" s="40">
        <f>+H1223</f>
        <v>0</v>
      </c>
      <c r="I2251" s="16"/>
      <c r="J2251" s="16"/>
    </row>
    <row r="2252" spans="1:10" ht="16" x14ac:dyDescent="0.2">
      <c r="A2252" s="16"/>
      <c r="B2252" s="16"/>
      <c r="C2252" s="23" t="s">
        <v>199</v>
      </c>
      <c r="D2252" s="184">
        <f>+Instrucciones!E830</f>
        <v>0</v>
      </c>
      <c r="E2252" s="184">
        <f>+D2252*(1+$E$1317)</f>
        <v>0</v>
      </c>
      <c r="F2252" s="184">
        <f>+E2252*(1+$F$1317)</f>
        <v>0</v>
      </c>
      <c r="G2252" s="184">
        <f>+F2252*(1+$G$1317)</f>
        <v>0</v>
      </c>
      <c r="H2252" s="184">
        <f>+G2252*(1+$H$1317)</f>
        <v>0</v>
      </c>
      <c r="I2252" s="16"/>
      <c r="J2252" s="16"/>
    </row>
    <row r="2253" spans="1:10" ht="16" x14ac:dyDescent="0.2">
      <c r="A2253" s="16"/>
      <c r="B2253" s="16"/>
      <c r="C2253" s="16"/>
      <c r="D2253" s="28">
        <f>+D2252*D2251</f>
        <v>0</v>
      </c>
      <c r="E2253" s="28">
        <f>+E2252*E2251</f>
        <v>0</v>
      </c>
      <c r="F2253" s="28">
        <f>+F2252*F2251</f>
        <v>0</v>
      </c>
      <c r="G2253" s="28">
        <f>+G2252*G2251</f>
        <v>0</v>
      </c>
      <c r="H2253" s="28">
        <f>+H2252*H2251</f>
        <v>0</v>
      </c>
      <c r="I2253" s="16"/>
      <c r="J2253" s="16"/>
    </row>
    <row r="2254" spans="1:10" ht="16" x14ac:dyDescent="0.2">
      <c r="A2254" s="16"/>
      <c r="B2254" s="16"/>
      <c r="C2254" s="16"/>
      <c r="D2254" s="29"/>
      <c r="E2254" s="29"/>
      <c r="F2254" s="29"/>
      <c r="G2254" s="29"/>
      <c r="H2254" s="29"/>
      <c r="I2254" s="16"/>
      <c r="J2254" s="16"/>
    </row>
    <row r="2255" spans="1:10" ht="16" x14ac:dyDescent="0.2">
      <c r="A2255" s="16"/>
      <c r="B2255" s="41" t="str">
        <f>+B1227</f>
        <v xml:space="preserve"> </v>
      </c>
      <c r="C2255" s="23" t="s">
        <v>190</v>
      </c>
      <c r="D2255" s="40">
        <f>+D1227</f>
        <v>0</v>
      </c>
      <c r="E2255" s="40">
        <f>+E1227</f>
        <v>0</v>
      </c>
      <c r="F2255" s="40">
        <f>+F1227</f>
        <v>0</v>
      </c>
      <c r="G2255" s="40">
        <f>+G1227</f>
        <v>0</v>
      </c>
      <c r="H2255" s="40">
        <f>+H1227</f>
        <v>0</v>
      </c>
      <c r="I2255" s="16"/>
      <c r="J2255" s="16"/>
    </row>
    <row r="2256" spans="1:10" ht="16" x14ac:dyDescent="0.2">
      <c r="A2256" s="16"/>
      <c r="B2256" s="16"/>
      <c r="C2256" s="23" t="s">
        <v>199</v>
      </c>
      <c r="D2256" s="184">
        <f>+Instrucciones!E831</f>
        <v>0</v>
      </c>
      <c r="E2256" s="184">
        <f>+D2256*(1+$E$1317)</f>
        <v>0</v>
      </c>
      <c r="F2256" s="184">
        <f>+E2256*(1+$F$1317)</f>
        <v>0</v>
      </c>
      <c r="G2256" s="184">
        <f>+F2256*(1+$G$1317)</f>
        <v>0</v>
      </c>
      <c r="H2256" s="184">
        <f>+G2256*(1+$H$1317)</f>
        <v>0</v>
      </c>
      <c r="I2256" s="16"/>
      <c r="J2256" s="16"/>
    </row>
    <row r="2257" spans="1:10" ht="16" x14ac:dyDescent="0.2">
      <c r="A2257" s="16"/>
      <c r="B2257" s="16"/>
      <c r="C2257" s="16"/>
      <c r="D2257" s="28">
        <f>+D2256*D2255</f>
        <v>0</v>
      </c>
      <c r="E2257" s="28">
        <f>+E2256*E2255</f>
        <v>0</v>
      </c>
      <c r="F2257" s="28">
        <f>+F2256*F2255</f>
        <v>0</v>
      </c>
      <c r="G2257" s="28">
        <f>+G2256*G2255</f>
        <v>0</v>
      </c>
      <c r="H2257" s="28">
        <f>+H2256*H2255</f>
        <v>0</v>
      </c>
      <c r="I2257" s="16"/>
      <c r="J2257" s="16"/>
    </row>
    <row r="2258" spans="1:10" ht="16" x14ac:dyDescent="0.2">
      <c r="A2258" s="16"/>
      <c r="B2258" s="16"/>
      <c r="C2258" s="16"/>
      <c r="D2258" s="29"/>
      <c r="E2258" s="29"/>
      <c r="F2258" s="29"/>
      <c r="G2258" s="29"/>
      <c r="H2258" s="29"/>
      <c r="I2258" s="16"/>
      <c r="J2258" s="16"/>
    </row>
    <row r="2259" spans="1:10" ht="16" x14ac:dyDescent="0.2">
      <c r="A2259" s="16"/>
      <c r="B2259" s="41" t="str">
        <f>+B1231</f>
        <v xml:space="preserve"> </v>
      </c>
      <c r="C2259" s="23" t="s">
        <v>190</v>
      </c>
      <c r="D2259" s="40">
        <f>+D1231</f>
        <v>0</v>
      </c>
      <c r="E2259" s="40">
        <f>+E1231</f>
        <v>0</v>
      </c>
      <c r="F2259" s="40">
        <f>+F1231</f>
        <v>0</v>
      </c>
      <c r="G2259" s="40">
        <f>+G1231</f>
        <v>0</v>
      </c>
      <c r="H2259" s="40">
        <f>+H1231</f>
        <v>0</v>
      </c>
      <c r="I2259" s="16"/>
      <c r="J2259" s="16"/>
    </row>
    <row r="2260" spans="1:10" ht="16" x14ac:dyDescent="0.2">
      <c r="A2260" s="16"/>
      <c r="B2260" s="16"/>
      <c r="C2260" s="23" t="s">
        <v>199</v>
      </c>
      <c r="D2260" s="184">
        <f>+Instrucciones!E832</f>
        <v>0</v>
      </c>
      <c r="E2260" s="184">
        <f>+D2260*(1+$E$1317)</f>
        <v>0</v>
      </c>
      <c r="F2260" s="184">
        <f>+E2260*(1+$F$1317)</f>
        <v>0</v>
      </c>
      <c r="G2260" s="184">
        <f>+F2260*(1+$G$1317)</f>
        <v>0</v>
      </c>
      <c r="H2260" s="184">
        <f>+G2260*(1+$H$1317)</f>
        <v>0</v>
      </c>
      <c r="I2260" s="16"/>
      <c r="J2260" s="16"/>
    </row>
    <row r="2261" spans="1:10" ht="16" x14ac:dyDescent="0.2">
      <c r="A2261" s="16"/>
      <c r="B2261" s="16"/>
      <c r="C2261" s="16"/>
      <c r="D2261" s="28">
        <f>+D2260*D2259</f>
        <v>0</v>
      </c>
      <c r="E2261" s="28">
        <f>+E2260*E2259</f>
        <v>0</v>
      </c>
      <c r="F2261" s="28">
        <f>+F2260*F2259</f>
        <v>0</v>
      </c>
      <c r="G2261" s="28">
        <f>+G2260*G2259</f>
        <v>0</v>
      </c>
      <c r="H2261" s="28">
        <f>+H2260*H2259</f>
        <v>0</v>
      </c>
      <c r="I2261" s="16"/>
      <c r="J2261" s="16"/>
    </row>
    <row r="2262" spans="1:10" ht="16" x14ac:dyDescent="0.2">
      <c r="A2262" s="16"/>
      <c r="B2262" s="16"/>
      <c r="C2262" s="16"/>
      <c r="D2262" s="29"/>
      <c r="E2262" s="29"/>
      <c r="F2262" s="29"/>
      <c r="G2262" s="29"/>
      <c r="H2262" s="29"/>
      <c r="I2262" s="16"/>
      <c r="J2262" s="16"/>
    </row>
    <row r="2263" spans="1:10" ht="16" x14ac:dyDescent="0.2">
      <c r="A2263" s="16"/>
      <c r="B2263" s="41" t="str">
        <f>+B1235</f>
        <v xml:space="preserve"> </v>
      </c>
      <c r="C2263" s="23" t="s">
        <v>190</v>
      </c>
      <c r="D2263" s="40">
        <f>+D1235</f>
        <v>0</v>
      </c>
      <c r="E2263" s="40">
        <f>+E1235</f>
        <v>0</v>
      </c>
      <c r="F2263" s="40">
        <f>+F1235</f>
        <v>0</v>
      </c>
      <c r="G2263" s="40">
        <f>+G1235</f>
        <v>0</v>
      </c>
      <c r="H2263" s="40">
        <f>+H1235</f>
        <v>0</v>
      </c>
      <c r="I2263" s="16"/>
      <c r="J2263" s="16"/>
    </row>
    <row r="2264" spans="1:10" ht="16" x14ac:dyDescent="0.2">
      <c r="A2264" s="16"/>
      <c r="B2264" s="16"/>
      <c r="C2264" s="23" t="s">
        <v>199</v>
      </c>
      <c r="D2264" s="184">
        <f>+Instrucciones!E833</f>
        <v>0</v>
      </c>
      <c r="E2264" s="184">
        <f>+D2264*(1+$E$1317)</f>
        <v>0</v>
      </c>
      <c r="F2264" s="184">
        <f>+E2264*(1+$F$1317)</f>
        <v>0</v>
      </c>
      <c r="G2264" s="184">
        <f>+F2264*(1+$G$1317)</f>
        <v>0</v>
      </c>
      <c r="H2264" s="184">
        <f>+G2264*(1+$H$1317)</f>
        <v>0</v>
      </c>
      <c r="I2264" s="16"/>
      <c r="J2264" s="16"/>
    </row>
    <row r="2265" spans="1:10" ht="16" x14ac:dyDescent="0.2">
      <c r="A2265" s="16"/>
      <c r="B2265" s="16"/>
      <c r="C2265" s="16"/>
      <c r="D2265" s="28">
        <f>+D2264*D2263</f>
        <v>0</v>
      </c>
      <c r="E2265" s="28">
        <f>+E2264*E2263</f>
        <v>0</v>
      </c>
      <c r="F2265" s="28">
        <f>+F2264*F2263</f>
        <v>0</v>
      </c>
      <c r="G2265" s="28">
        <f>+G2264*G2263</f>
        <v>0</v>
      </c>
      <c r="H2265" s="28">
        <f>+H2264*H2263</f>
        <v>0</v>
      </c>
      <c r="I2265" s="16"/>
      <c r="J2265" s="16"/>
    </row>
    <row r="2266" spans="1:10" ht="16" x14ac:dyDescent="0.2">
      <c r="A2266" s="16"/>
      <c r="B2266" s="16"/>
      <c r="C2266" s="16"/>
      <c r="D2266" s="29"/>
      <c r="E2266" s="29"/>
      <c r="F2266" s="29"/>
      <c r="G2266" s="29"/>
      <c r="H2266" s="29"/>
      <c r="I2266" s="16"/>
      <c r="J2266" s="16"/>
    </row>
    <row r="2267" spans="1:10" ht="16" x14ac:dyDescent="0.2">
      <c r="A2267" s="16"/>
      <c r="B2267" s="41" t="str">
        <f>+B1239</f>
        <v xml:space="preserve"> </v>
      </c>
      <c r="C2267" s="23" t="s">
        <v>190</v>
      </c>
      <c r="D2267" s="40">
        <f>+D1239</f>
        <v>0</v>
      </c>
      <c r="E2267" s="40">
        <f>+E1239</f>
        <v>0</v>
      </c>
      <c r="F2267" s="40">
        <f>+F1239</f>
        <v>0</v>
      </c>
      <c r="G2267" s="40">
        <f>+G1239</f>
        <v>0</v>
      </c>
      <c r="H2267" s="40">
        <f>+H1239</f>
        <v>0</v>
      </c>
      <c r="I2267" s="16"/>
      <c r="J2267" s="16"/>
    </row>
    <row r="2268" spans="1:10" ht="16" x14ac:dyDescent="0.2">
      <c r="A2268" s="16"/>
      <c r="B2268" s="16"/>
      <c r="C2268" s="23" t="s">
        <v>199</v>
      </c>
      <c r="D2268" s="184">
        <f>+Instrucciones!E834</f>
        <v>0</v>
      </c>
      <c r="E2268" s="184">
        <f>+D2268*(1+$E$1317)</f>
        <v>0</v>
      </c>
      <c r="F2268" s="184">
        <f>+E2268*(1+$F$1317)</f>
        <v>0</v>
      </c>
      <c r="G2268" s="184">
        <f>+F2268*(1+$G$1317)</f>
        <v>0</v>
      </c>
      <c r="H2268" s="184">
        <f>+G2268*(1+$H$1317)</f>
        <v>0</v>
      </c>
      <c r="I2268" s="16"/>
      <c r="J2268" s="16"/>
    </row>
    <row r="2269" spans="1:10" ht="16" x14ac:dyDescent="0.2">
      <c r="A2269" s="16"/>
      <c r="B2269" s="16"/>
      <c r="C2269" s="16"/>
      <c r="D2269" s="28">
        <f>+D2268*D2267</f>
        <v>0</v>
      </c>
      <c r="E2269" s="28">
        <f>+E2268*E2267</f>
        <v>0</v>
      </c>
      <c r="F2269" s="28">
        <f>+F2268*F2267</f>
        <v>0</v>
      </c>
      <c r="G2269" s="28">
        <f>+G2268*G2267</f>
        <v>0</v>
      </c>
      <c r="H2269" s="28">
        <f>+H2268*H2267</f>
        <v>0</v>
      </c>
      <c r="I2269" s="16"/>
      <c r="J2269" s="16"/>
    </row>
    <row r="2270" spans="1:10" ht="16" x14ac:dyDescent="0.2">
      <c r="A2270" s="16"/>
      <c r="B2270" s="16"/>
      <c r="C2270" s="16"/>
      <c r="D2270" s="29"/>
      <c r="E2270" s="29"/>
      <c r="F2270" s="29"/>
      <c r="G2270" s="29"/>
      <c r="H2270" s="29"/>
      <c r="I2270" s="16"/>
      <c r="J2270" s="16"/>
    </row>
    <row r="2271" spans="1:10" ht="16" x14ac:dyDescent="0.2">
      <c r="A2271" s="16"/>
      <c r="B2271" s="41" t="str">
        <f>+B1243</f>
        <v xml:space="preserve"> </v>
      </c>
      <c r="C2271" s="23" t="s">
        <v>190</v>
      </c>
      <c r="D2271" s="40">
        <f>+D1243</f>
        <v>0</v>
      </c>
      <c r="E2271" s="40">
        <f>+E1243</f>
        <v>0</v>
      </c>
      <c r="F2271" s="40">
        <f>+F1243</f>
        <v>0</v>
      </c>
      <c r="G2271" s="40">
        <f>+G1243</f>
        <v>0</v>
      </c>
      <c r="H2271" s="40">
        <f>+H1243</f>
        <v>0</v>
      </c>
      <c r="I2271" s="16"/>
      <c r="J2271" s="16"/>
    </row>
    <row r="2272" spans="1:10" ht="16" x14ac:dyDescent="0.2">
      <c r="A2272" s="16"/>
      <c r="B2272" s="16"/>
      <c r="C2272" s="23" t="s">
        <v>199</v>
      </c>
      <c r="D2272" s="184">
        <f>+Instrucciones!E835</f>
        <v>0</v>
      </c>
      <c r="E2272" s="184">
        <f>+D2272*(1+$E$1317)</f>
        <v>0</v>
      </c>
      <c r="F2272" s="184">
        <f>+E2272*(1+$F$1317)</f>
        <v>0</v>
      </c>
      <c r="G2272" s="184">
        <f>+F2272*(1+$G$1317)</f>
        <v>0</v>
      </c>
      <c r="H2272" s="184">
        <f>+G2272*(1+$H$1317)</f>
        <v>0</v>
      </c>
      <c r="I2272" s="16"/>
      <c r="J2272" s="16"/>
    </row>
    <row r="2273" spans="1:10" ht="16" x14ac:dyDescent="0.2">
      <c r="A2273" s="16"/>
      <c r="B2273" s="16"/>
      <c r="C2273" s="16"/>
      <c r="D2273" s="28">
        <f>+D2272*D2271</f>
        <v>0</v>
      </c>
      <c r="E2273" s="28">
        <f>+E2272*E2271</f>
        <v>0</v>
      </c>
      <c r="F2273" s="28">
        <f>+F2272*F2271</f>
        <v>0</v>
      </c>
      <c r="G2273" s="28">
        <f>+G2272*G2271</f>
        <v>0</v>
      </c>
      <c r="H2273" s="28">
        <f>+H2272*H2271</f>
        <v>0</v>
      </c>
      <c r="I2273" s="16"/>
      <c r="J2273" s="16"/>
    </row>
    <row r="2274" spans="1:10" ht="16" x14ac:dyDescent="0.2">
      <c r="A2274" s="16"/>
      <c r="B2274" s="16"/>
      <c r="C2274" s="16"/>
      <c r="D2274" s="29"/>
      <c r="E2274" s="29"/>
      <c r="F2274" s="29"/>
      <c r="G2274" s="29"/>
      <c r="H2274" s="29"/>
      <c r="I2274" s="16"/>
      <c r="J2274" s="16"/>
    </row>
    <row r="2275" spans="1:10" ht="16" x14ac:dyDescent="0.2">
      <c r="A2275" s="16"/>
      <c r="B2275" s="41" t="str">
        <f>+B1247</f>
        <v xml:space="preserve"> </v>
      </c>
      <c r="C2275" s="23" t="s">
        <v>190</v>
      </c>
      <c r="D2275" s="40">
        <f>+D1247</f>
        <v>0</v>
      </c>
      <c r="E2275" s="40">
        <f>+E1247</f>
        <v>0</v>
      </c>
      <c r="F2275" s="40">
        <f>+F1247</f>
        <v>0</v>
      </c>
      <c r="G2275" s="40">
        <f>+G1247</f>
        <v>0</v>
      </c>
      <c r="H2275" s="40">
        <f>+H1247</f>
        <v>0</v>
      </c>
      <c r="I2275" s="16"/>
      <c r="J2275" s="16"/>
    </row>
    <row r="2276" spans="1:10" ht="16" x14ac:dyDescent="0.2">
      <c r="A2276" s="16"/>
      <c r="B2276" s="16"/>
      <c r="C2276" s="23" t="s">
        <v>199</v>
      </c>
      <c r="D2276" s="184">
        <f>+Instrucciones!E836</f>
        <v>0</v>
      </c>
      <c r="E2276" s="184">
        <f>+D2276*(1+$E$1317)</f>
        <v>0</v>
      </c>
      <c r="F2276" s="184">
        <f>+E2276*(1+$F$1317)</f>
        <v>0</v>
      </c>
      <c r="G2276" s="184">
        <f>+F2276*(1+$G$1317)</f>
        <v>0</v>
      </c>
      <c r="H2276" s="184">
        <f>+G2276*(1+$H$1317)</f>
        <v>0</v>
      </c>
      <c r="I2276" s="16"/>
      <c r="J2276" s="16"/>
    </row>
    <row r="2277" spans="1:10" ht="16" x14ac:dyDescent="0.2">
      <c r="A2277" s="16"/>
      <c r="B2277" s="16"/>
      <c r="C2277" s="16"/>
      <c r="D2277" s="28">
        <f>+D2276*D2275</f>
        <v>0</v>
      </c>
      <c r="E2277" s="28">
        <f>+E2276*E2275</f>
        <v>0</v>
      </c>
      <c r="F2277" s="28">
        <f>+F2276*F2275</f>
        <v>0</v>
      </c>
      <c r="G2277" s="28">
        <f>+G2276*G2275</f>
        <v>0</v>
      </c>
      <c r="H2277" s="28">
        <f>+H2276*H2275</f>
        <v>0</v>
      </c>
      <c r="I2277" s="16"/>
      <c r="J2277" s="16"/>
    </row>
    <row r="2278" spans="1:10" ht="16" x14ac:dyDescent="0.2">
      <c r="A2278" s="16"/>
      <c r="B2278" s="16"/>
      <c r="C2278" s="16"/>
      <c r="D2278" s="29"/>
      <c r="E2278" s="29"/>
      <c r="F2278" s="29"/>
      <c r="G2278" s="29"/>
      <c r="H2278" s="29"/>
      <c r="I2278" s="16"/>
      <c r="J2278" s="16"/>
    </row>
    <row r="2279" spans="1:10" ht="16" x14ac:dyDescent="0.2">
      <c r="A2279" s="16"/>
      <c r="B2279" s="41" t="str">
        <f>+B1251</f>
        <v xml:space="preserve"> </v>
      </c>
      <c r="C2279" s="23" t="s">
        <v>190</v>
      </c>
      <c r="D2279" s="40">
        <f>+D1251</f>
        <v>0</v>
      </c>
      <c r="E2279" s="40">
        <f>+E1251</f>
        <v>0</v>
      </c>
      <c r="F2279" s="40">
        <f>+F1251</f>
        <v>0</v>
      </c>
      <c r="G2279" s="40">
        <f>+G1251</f>
        <v>0</v>
      </c>
      <c r="H2279" s="40">
        <f>+H1251</f>
        <v>0</v>
      </c>
      <c r="I2279" s="16"/>
      <c r="J2279" s="16"/>
    </row>
    <row r="2280" spans="1:10" ht="16" x14ac:dyDescent="0.2">
      <c r="A2280" s="16"/>
      <c r="B2280" s="16"/>
      <c r="C2280" s="23" t="s">
        <v>199</v>
      </c>
      <c r="D2280" s="184">
        <f>+Instrucciones!F837</f>
        <v>0</v>
      </c>
      <c r="E2280" s="184">
        <f>+D2280*(1+$E$1317)</f>
        <v>0</v>
      </c>
      <c r="F2280" s="184">
        <f>+E2280*(1+$F$1317)</f>
        <v>0</v>
      </c>
      <c r="G2280" s="184">
        <f>+F2280*(1+$G$1317)</f>
        <v>0</v>
      </c>
      <c r="H2280" s="184">
        <f>+G2280*(1+$H$1317)</f>
        <v>0</v>
      </c>
      <c r="I2280" s="16"/>
      <c r="J2280" s="16"/>
    </row>
    <row r="2281" spans="1:10" ht="16" x14ac:dyDescent="0.2">
      <c r="A2281" s="16"/>
      <c r="B2281" s="16"/>
      <c r="C2281" s="16"/>
      <c r="D2281" s="28">
        <f>+D2280*D2279</f>
        <v>0</v>
      </c>
      <c r="E2281" s="28">
        <f>+E2280*E2279</f>
        <v>0</v>
      </c>
      <c r="F2281" s="28">
        <f>+F2280*F2279</f>
        <v>0</v>
      </c>
      <c r="G2281" s="28">
        <f>+G2280*G2279</f>
        <v>0</v>
      </c>
      <c r="H2281" s="28">
        <f>+H2280*H2279</f>
        <v>0</v>
      </c>
      <c r="I2281" s="16"/>
      <c r="J2281" s="16"/>
    </row>
    <row r="2282" spans="1:10" ht="16" x14ac:dyDescent="0.2">
      <c r="A2282" s="16"/>
      <c r="B2282" s="16"/>
      <c r="C2282" s="16"/>
      <c r="D2282" s="29"/>
      <c r="E2282" s="29"/>
      <c r="F2282" s="29"/>
      <c r="G2282" s="29"/>
      <c r="H2282" s="29"/>
      <c r="I2282" s="16"/>
      <c r="J2282" s="16"/>
    </row>
    <row r="2283" spans="1:10" ht="16" x14ac:dyDescent="0.2">
      <c r="A2283" s="16"/>
      <c r="B2283" s="41" t="str">
        <f>+B1255</f>
        <v xml:space="preserve"> </v>
      </c>
      <c r="C2283" s="23" t="s">
        <v>190</v>
      </c>
      <c r="D2283" s="40">
        <f>+D1255</f>
        <v>0</v>
      </c>
      <c r="E2283" s="40">
        <f>+E1255</f>
        <v>0</v>
      </c>
      <c r="F2283" s="40">
        <f>+F1255</f>
        <v>0</v>
      </c>
      <c r="G2283" s="40">
        <f>+G1255</f>
        <v>0</v>
      </c>
      <c r="H2283" s="40">
        <f>+H1255</f>
        <v>0</v>
      </c>
      <c r="I2283" s="16"/>
      <c r="J2283" s="16"/>
    </row>
    <row r="2284" spans="1:10" ht="16" x14ac:dyDescent="0.2">
      <c r="A2284" s="16"/>
      <c r="B2284" s="16"/>
      <c r="C2284" s="23" t="s">
        <v>199</v>
      </c>
      <c r="D2284" s="184">
        <f>+Instrucciones!F838</f>
        <v>0</v>
      </c>
      <c r="E2284" s="184">
        <f>+D2284*(1+$E$1317)</f>
        <v>0</v>
      </c>
      <c r="F2284" s="184">
        <f>+E2284*(1+$F$1317)</f>
        <v>0</v>
      </c>
      <c r="G2284" s="184">
        <f>+F2284*(1+$G$1317)</f>
        <v>0</v>
      </c>
      <c r="H2284" s="184">
        <f>+G2284*(1+$H$1317)</f>
        <v>0</v>
      </c>
      <c r="I2284" s="16"/>
      <c r="J2284" s="16"/>
    </row>
    <row r="2285" spans="1:10" ht="16" x14ac:dyDescent="0.2">
      <c r="A2285" s="16"/>
      <c r="B2285" s="16"/>
      <c r="C2285" s="16"/>
      <c r="D2285" s="28">
        <f>+D2284*D2283</f>
        <v>0</v>
      </c>
      <c r="E2285" s="28">
        <f>+E2284*E2283</f>
        <v>0</v>
      </c>
      <c r="F2285" s="28">
        <f>+F2284*F2283</f>
        <v>0</v>
      </c>
      <c r="G2285" s="28">
        <f>+G2284*G2283</f>
        <v>0</v>
      </c>
      <c r="H2285" s="28">
        <f>+H2284*H2283</f>
        <v>0</v>
      </c>
      <c r="I2285" s="16"/>
      <c r="J2285" s="16"/>
    </row>
    <row r="2286" spans="1:10" ht="16" x14ac:dyDescent="0.2">
      <c r="A2286" s="16"/>
      <c r="B2286" s="16"/>
      <c r="C2286" s="16"/>
      <c r="D2286" s="29"/>
      <c r="E2286" s="29"/>
      <c r="F2286" s="29"/>
      <c r="G2286" s="29"/>
      <c r="H2286" s="29"/>
      <c r="I2286" s="16"/>
      <c r="J2286" s="16"/>
    </row>
    <row r="2287" spans="1:10" ht="16" x14ac:dyDescent="0.2">
      <c r="A2287" s="16"/>
      <c r="B2287" s="41" t="str">
        <f>+B1259</f>
        <v xml:space="preserve"> </v>
      </c>
      <c r="C2287" s="23" t="s">
        <v>190</v>
      </c>
      <c r="D2287" s="40">
        <f>+D1259</f>
        <v>0</v>
      </c>
      <c r="E2287" s="40">
        <f>+E1259</f>
        <v>0</v>
      </c>
      <c r="F2287" s="40">
        <f>+F1259</f>
        <v>0</v>
      </c>
      <c r="G2287" s="40">
        <f>+G1259</f>
        <v>0</v>
      </c>
      <c r="H2287" s="40">
        <f>+H1259</f>
        <v>0</v>
      </c>
      <c r="I2287" s="16"/>
      <c r="J2287" s="16"/>
    </row>
    <row r="2288" spans="1:10" ht="16" x14ac:dyDescent="0.2">
      <c r="A2288" s="16"/>
      <c r="B2288" s="16"/>
      <c r="C2288" s="23" t="s">
        <v>199</v>
      </c>
      <c r="D2288" s="184">
        <f>+Instrucciones!F839</f>
        <v>0</v>
      </c>
      <c r="E2288" s="184">
        <f>+D2288*(1+$E$1317)</f>
        <v>0</v>
      </c>
      <c r="F2288" s="184">
        <f>+E2288*(1+$F$1317)</f>
        <v>0</v>
      </c>
      <c r="G2288" s="184">
        <f>+F2288*(1+$G$1317)</f>
        <v>0</v>
      </c>
      <c r="H2288" s="184">
        <f>+G2288*(1+$H$1317)</f>
        <v>0</v>
      </c>
      <c r="I2288" s="16"/>
      <c r="J2288" s="16"/>
    </row>
    <row r="2289" spans="1:10" ht="16" x14ac:dyDescent="0.2">
      <c r="A2289" s="16"/>
      <c r="B2289" s="16"/>
      <c r="C2289" s="16"/>
      <c r="D2289" s="28">
        <f>+D2288*D2287</f>
        <v>0</v>
      </c>
      <c r="E2289" s="28">
        <f>+E2288*E2287</f>
        <v>0</v>
      </c>
      <c r="F2289" s="28">
        <f>+F2288*F2287</f>
        <v>0</v>
      </c>
      <c r="G2289" s="28">
        <f>+G2288*G2287</f>
        <v>0</v>
      </c>
      <c r="H2289" s="28">
        <f>+H2288*H2287</f>
        <v>0</v>
      </c>
      <c r="I2289" s="16"/>
      <c r="J2289" s="16"/>
    </row>
    <row r="2290" spans="1:10" ht="16" x14ac:dyDescent="0.2">
      <c r="A2290" s="16"/>
      <c r="B2290" s="16"/>
      <c r="C2290" s="16"/>
      <c r="D2290" s="29"/>
      <c r="E2290" s="29"/>
      <c r="F2290" s="29"/>
      <c r="G2290" s="29"/>
      <c r="H2290" s="29"/>
      <c r="I2290" s="16"/>
      <c r="J2290" s="16"/>
    </row>
    <row r="2291" spans="1:10" ht="16" x14ac:dyDescent="0.2">
      <c r="A2291" s="16"/>
      <c r="B2291" s="41" t="str">
        <f>+B1263</f>
        <v xml:space="preserve"> </v>
      </c>
      <c r="C2291" s="23" t="s">
        <v>190</v>
      </c>
      <c r="D2291" s="40">
        <f>+D1263</f>
        <v>0</v>
      </c>
      <c r="E2291" s="40">
        <f>+E1263</f>
        <v>0</v>
      </c>
      <c r="F2291" s="40">
        <f>+F1263</f>
        <v>0</v>
      </c>
      <c r="G2291" s="40">
        <f>+G1263</f>
        <v>0</v>
      </c>
      <c r="H2291" s="40">
        <f>+H1263</f>
        <v>0</v>
      </c>
      <c r="I2291" s="16"/>
      <c r="J2291" s="16"/>
    </row>
    <row r="2292" spans="1:10" ht="16" x14ac:dyDescent="0.2">
      <c r="A2292" s="16"/>
      <c r="B2292" s="16"/>
      <c r="C2292" s="23" t="s">
        <v>199</v>
      </c>
      <c r="D2292" s="184">
        <f>+Instrucciones!F840</f>
        <v>0</v>
      </c>
      <c r="E2292" s="184">
        <f>+D2292*(1+$E$1317)</f>
        <v>0</v>
      </c>
      <c r="F2292" s="184">
        <f>+E2292*(1+$F$1317)</f>
        <v>0</v>
      </c>
      <c r="G2292" s="184">
        <f>+F2292*(1+$G$1317)</f>
        <v>0</v>
      </c>
      <c r="H2292" s="184">
        <f>+G2292*(1+$H$1317)</f>
        <v>0</v>
      </c>
      <c r="I2292" s="16"/>
      <c r="J2292" s="16"/>
    </row>
    <row r="2293" spans="1:10" ht="16" x14ac:dyDescent="0.2">
      <c r="A2293" s="16"/>
      <c r="B2293" s="16"/>
      <c r="C2293" s="16"/>
      <c r="D2293" s="28">
        <f>+D2292*D2291</f>
        <v>0</v>
      </c>
      <c r="E2293" s="28">
        <f>+E2292*E2291</f>
        <v>0</v>
      </c>
      <c r="F2293" s="28">
        <f>+F2292*F2291</f>
        <v>0</v>
      </c>
      <c r="G2293" s="28">
        <f>+G2292*G2291</f>
        <v>0</v>
      </c>
      <c r="H2293" s="28">
        <f>+H2292*H2291</f>
        <v>0</v>
      </c>
      <c r="I2293" s="16"/>
      <c r="J2293" s="16"/>
    </row>
    <row r="2294" spans="1:10" ht="16" x14ac:dyDescent="0.2">
      <c r="A2294" s="16"/>
      <c r="B2294" s="16"/>
      <c r="C2294" s="16"/>
      <c r="D2294" s="29"/>
      <c r="E2294" s="29"/>
      <c r="F2294" s="29"/>
      <c r="G2294" s="29"/>
      <c r="H2294" s="29"/>
      <c r="I2294" s="16"/>
      <c r="J2294" s="16"/>
    </row>
    <row r="2295" spans="1:10" ht="16" x14ac:dyDescent="0.2">
      <c r="A2295" s="16"/>
      <c r="B2295" s="41" t="str">
        <f>+B1267</f>
        <v xml:space="preserve"> </v>
      </c>
      <c r="C2295" s="23" t="s">
        <v>190</v>
      </c>
      <c r="D2295" s="40">
        <f>+D1267</f>
        <v>0</v>
      </c>
      <c r="E2295" s="40">
        <f>+E1267</f>
        <v>0</v>
      </c>
      <c r="F2295" s="40">
        <f>+F1267</f>
        <v>0</v>
      </c>
      <c r="G2295" s="40">
        <f>+G1267</f>
        <v>0</v>
      </c>
      <c r="H2295" s="40">
        <f>+H1267</f>
        <v>0</v>
      </c>
      <c r="I2295" s="16"/>
      <c r="J2295" s="16"/>
    </row>
    <row r="2296" spans="1:10" ht="16" x14ac:dyDescent="0.2">
      <c r="A2296" s="16"/>
      <c r="B2296" s="16"/>
      <c r="C2296" s="23" t="s">
        <v>199</v>
      </c>
      <c r="D2296" s="184">
        <f>+Instrucciones!F841</f>
        <v>0</v>
      </c>
      <c r="E2296" s="184">
        <f>+D2296*(1+$E$1317)</f>
        <v>0</v>
      </c>
      <c r="F2296" s="184">
        <f>+E2296*(1+$F$1317)</f>
        <v>0</v>
      </c>
      <c r="G2296" s="184">
        <f>+F2296*(1+$G$1317)</f>
        <v>0</v>
      </c>
      <c r="H2296" s="184">
        <f>+G2296*(1+$H$1317)</f>
        <v>0</v>
      </c>
      <c r="I2296" s="16"/>
      <c r="J2296" s="16"/>
    </row>
    <row r="2297" spans="1:10" ht="16" x14ac:dyDescent="0.2">
      <c r="A2297" s="16"/>
      <c r="B2297" s="16"/>
      <c r="C2297" s="16"/>
      <c r="D2297" s="28">
        <f>+D2296*D2295</f>
        <v>0</v>
      </c>
      <c r="E2297" s="28">
        <f>+E2296*E2295</f>
        <v>0</v>
      </c>
      <c r="F2297" s="28">
        <f>+F2296*F2295</f>
        <v>0</v>
      </c>
      <c r="G2297" s="28">
        <f>+G2296*G2295</f>
        <v>0</v>
      </c>
      <c r="H2297" s="28">
        <f>+H2296*H2295</f>
        <v>0</v>
      </c>
      <c r="I2297" s="16"/>
      <c r="J2297" s="16"/>
    </row>
    <row r="2298" spans="1:10" ht="16" x14ac:dyDescent="0.2">
      <c r="A2298" s="16"/>
      <c r="B2298" s="16"/>
      <c r="C2298" s="16"/>
      <c r="D2298" s="29"/>
      <c r="E2298" s="29"/>
      <c r="F2298" s="29"/>
      <c r="G2298" s="29"/>
      <c r="H2298" s="29"/>
      <c r="I2298" s="16"/>
      <c r="J2298" s="16"/>
    </row>
    <row r="2299" spans="1:10" ht="16" x14ac:dyDescent="0.2">
      <c r="A2299" s="16"/>
      <c r="B2299" s="41" t="str">
        <f>+B1271</f>
        <v xml:space="preserve"> </v>
      </c>
      <c r="C2299" s="23" t="s">
        <v>190</v>
      </c>
      <c r="D2299" s="40">
        <f>+D1271</f>
        <v>0</v>
      </c>
      <c r="E2299" s="40">
        <f>+E1271</f>
        <v>0</v>
      </c>
      <c r="F2299" s="40">
        <f>+F1271</f>
        <v>0</v>
      </c>
      <c r="G2299" s="40">
        <f>+G1271</f>
        <v>0</v>
      </c>
      <c r="H2299" s="40">
        <f>+H1271</f>
        <v>0</v>
      </c>
      <c r="I2299" s="16"/>
      <c r="J2299" s="16"/>
    </row>
    <row r="2300" spans="1:10" ht="16" x14ac:dyDescent="0.2">
      <c r="A2300" s="16"/>
      <c r="B2300" s="16"/>
      <c r="C2300" s="23" t="s">
        <v>199</v>
      </c>
      <c r="D2300" s="184">
        <f>+Instrucciones!F842</f>
        <v>0</v>
      </c>
      <c r="E2300" s="184">
        <f>+D2300*(1+$E$1317)</f>
        <v>0</v>
      </c>
      <c r="F2300" s="184">
        <f>+E2300*(1+$F$1317)</f>
        <v>0</v>
      </c>
      <c r="G2300" s="184">
        <f>+F2300*(1+$G$1317)</f>
        <v>0</v>
      </c>
      <c r="H2300" s="184">
        <f>+G2300*(1+$H$1317)</f>
        <v>0</v>
      </c>
      <c r="I2300" s="16"/>
      <c r="J2300" s="16"/>
    </row>
    <row r="2301" spans="1:10" ht="16" x14ac:dyDescent="0.2">
      <c r="A2301" s="16"/>
      <c r="B2301" s="16"/>
      <c r="C2301" s="16"/>
      <c r="D2301" s="28">
        <f>+D2300*D2299</f>
        <v>0</v>
      </c>
      <c r="E2301" s="28">
        <f>+E2300*E2299</f>
        <v>0</v>
      </c>
      <c r="F2301" s="28">
        <f>+F2300*F2299</f>
        <v>0</v>
      </c>
      <c r="G2301" s="28">
        <f>+G2300*G2299</f>
        <v>0</v>
      </c>
      <c r="H2301" s="28">
        <f>+H2300*H2299</f>
        <v>0</v>
      </c>
      <c r="I2301" s="16"/>
      <c r="J2301" s="16"/>
    </row>
    <row r="2302" spans="1:10" ht="16" x14ac:dyDescent="0.2">
      <c r="A2302" s="16"/>
      <c r="B2302" s="16"/>
      <c r="C2302" s="16"/>
      <c r="D2302" s="29"/>
      <c r="E2302" s="29"/>
      <c r="F2302" s="29"/>
      <c r="G2302" s="29"/>
      <c r="H2302" s="29"/>
      <c r="I2302" s="16"/>
      <c r="J2302" s="16"/>
    </row>
    <row r="2303" spans="1:10" ht="16" x14ac:dyDescent="0.2">
      <c r="A2303" s="16"/>
      <c r="B2303" s="41" t="str">
        <f>+B1275</f>
        <v xml:space="preserve"> </v>
      </c>
      <c r="C2303" s="23" t="s">
        <v>190</v>
      </c>
      <c r="D2303" s="40">
        <f>+D1275</f>
        <v>0</v>
      </c>
      <c r="E2303" s="40">
        <f>+E1275</f>
        <v>0</v>
      </c>
      <c r="F2303" s="40">
        <f>+F1275</f>
        <v>0</v>
      </c>
      <c r="G2303" s="40">
        <f>+G1275</f>
        <v>0</v>
      </c>
      <c r="H2303" s="40">
        <f>+H1275</f>
        <v>0</v>
      </c>
      <c r="I2303" s="16"/>
      <c r="J2303" s="16"/>
    </row>
    <row r="2304" spans="1:10" ht="16" x14ac:dyDescent="0.2">
      <c r="A2304" s="16"/>
      <c r="B2304" s="16"/>
      <c r="C2304" s="23" t="s">
        <v>199</v>
      </c>
      <c r="D2304" s="184">
        <f>+Instrucciones!F843</f>
        <v>0</v>
      </c>
      <c r="E2304" s="184">
        <f>+D2304*(1+$E$1317)</f>
        <v>0</v>
      </c>
      <c r="F2304" s="184">
        <f>+E2304*(1+$F$1317)</f>
        <v>0</v>
      </c>
      <c r="G2304" s="184">
        <f>+F2304*(1+$G$1317)</f>
        <v>0</v>
      </c>
      <c r="H2304" s="184">
        <f>+G2304*(1+$H$1317)</f>
        <v>0</v>
      </c>
      <c r="I2304" s="16"/>
      <c r="J2304" s="16"/>
    </row>
    <row r="2305" spans="1:10" ht="16" x14ac:dyDescent="0.2">
      <c r="A2305" s="16"/>
      <c r="B2305" s="16"/>
      <c r="C2305" s="16"/>
      <c r="D2305" s="28">
        <f>+D2304*D2303</f>
        <v>0</v>
      </c>
      <c r="E2305" s="28">
        <f>+E2304*E2303</f>
        <v>0</v>
      </c>
      <c r="F2305" s="28">
        <f>+F2304*F2303</f>
        <v>0</v>
      </c>
      <c r="G2305" s="28">
        <f>+G2304*G2303</f>
        <v>0</v>
      </c>
      <c r="H2305" s="28">
        <f>+H2304*H2303</f>
        <v>0</v>
      </c>
      <c r="I2305" s="16"/>
      <c r="J2305" s="16"/>
    </row>
    <row r="2306" spans="1:10" ht="16" x14ac:dyDescent="0.2">
      <c r="A2306" s="16"/>
      <c r="B2306" s="16"/>
      <c r="C2306" s="16"/>
      <c r="D2306" s="29"/>
      <c r="E2306" s="29"/>
      <c r="F2306" s="29"/>
      <c r="G2306" s="29"/>
      <c r="H2306" s="29"/>
      <c r="I2306" s="16"/>
      <c r="J2306" s="16"/>
    </row>
    <row r="2307" spans="1:10" ht="16" x14ac:dyDescent="0.2">
      <c r="A2307" s="16"/>
      <c r="B2307" s="41" t="str">
        <f>+B1279</f>
        <v xml:space="preserve"> </v>
      </c>
      <c r="C2307" s="23" t="s">
        <v>190</v>
      </c>
      <c r="D2307" s="40">
        <f>+D1279</f>
        <v>0</v>
      </c>
      <c r="E2307" s="40">
        <f>+E1279</f>
        <v>0</v>
      </c>
      <c r="F2307" s="40">
        <f>+F1279</f>
        <v>0</v>
      </c>
      <c r="G2307" s="40">
        <f>+G1279</f>
        <v>0</v>
      </c>
      <c r="H2307" s="40">
        <f>+H1279</f>
        <v>0</v>
      </c>
      <c r="I2307" s="16"/>
      <c r="J2307" s="16"/>
    </row>
    <row r="2308" spans="1:10" ht="16" x14ac:dyDescent="0.2">
      <c r="A2308" s="16"/>
      <c r="B2308" s="16"/>
      <c r="C2308" s="23" t="s">
        <v>199</v>
      </c>
      <c r="D2308" s="191">
        <f>+Instrucciones!F844</f>
        <v>0</v>
      </c>
      <c r="E2308" s="191">
        <f>+D2308*(1+$E$1317)</f>
        <v>0</v>
      </c>
      <c r="F2308" s="191">
        <f>+E2308*(1+$F$1317)</f>
        <v>0</v>
      </c>
      <c r="G2308" s="191">
        <f>+F2308*(1+$G$1317)</f>
        <v>0</v>
      </c>
      <c r="H2308" s="191">
        <f>+G2308*(1+$H$1317)</f>
        <v>0</v>
      </c>
      <c r="I2308" s="16"/>
      <c r="J2308" s="16"/>
    </row>
    <row r="2309" spans="1:10" ht="16" x14ac:dyDescent="0.2">
      <c r="A2309" s="16"/>
      <c r="B2309" s="16"/>
      <c r="C2309" s="16"/>
      <c r="D2309" s="28">
        <f>+D2308*D2307</f>
        <v>0</v>
      </c>
      <c r="E2309" s="28">
        <f>+E2308*E2307</f>
        <v>0</v>
      </c>
      <c r="F2309" s="28">
        <f>+F2308*F2307</f>
        <v>0</v>
      </c>
      <c r="G2309" s="28">
        <f>+G2308*G2307</f>
        <v>0</v>
      </c>
      <c r="H2309" s="28">
        <f>+H2308*H2307</f>
        <v>0</v>
      </c>
      <c r="I2309" s="16"/>
      <c r="J2309" s="16"/>
    </row>
    <row r="2310" spans="1:10" ht="16" x14ac:dyDescent="0.2">
      <c r="A2310" s="16"/>
      <c r="B2310" s="16"/>
      <c r="C2310" s="16"/>
      <c r="D2310" s="29"/>
      <c r="E2310" s="29"/>
      <c r="F2310" s="29"/>
      <c r="G2310" s="29"/>
      <c r="H2310" s="29"/>
      <c r="I2310" s="16"/>
      <c r="J2310" s="16"/>
    </row>
    <row r="2311" spans="1:10" ht="16" x14ac:dyDescent="0.2">
      <c r="A2311" s="16"/>
      <c r="B2311" s="16"/>
      <c r="C2311" s="16"/>
      <c r="D2311" s="29"/>
      <c r="E2311" s="29"/>
      <c r="F2311" s="29"/>
      <c r="G2311" s="29"/>
      <c r="H2311" s="29"/>
      <c r="I2311" s="16"/>
      <c r="J2311" s="16"/>
    </row>
    <row r="2312" spans="1:10" ht="16" x14ac:dyDescent="0.2">
      <c r="A2312" s="16"/>
      <c r="B2312" s="16"/>
      <c r="C2312" s="16"/>
      <c r="D2312" s="29"/>
      <c r="E2312" s="29"/>
      <c r="F2312" s="29"/>
      <c r="G2312" s="29"/>
      <c r="H2312" s="29"/>
      <c r="I2312" s="16"/>
      <c r="J2312" s="16"/>
    </row>
    <row r="2313" spans="1:10" ht="16" x14ac:dyDescent="0.2">
      <c r="A2313" s="16"/>
      <c r="B2313" s="16"/>
      <c r="C2313" s="16"/>
      <c r="D2313" s="29"/>
      <c r="E2313" s="29"/>
      <c r="F2313" s="29"/>
      <c r="G2313" s="29"/>
      <c r="H2313" s="29"/>
      <c r="I2313" s="16"/>
      <c r="J2313" s="16"/>
    </row>
    <row r="2314" spans="1:10" ht="16" x14ac:dyDescent="0.2">
      <c r="A2314" s="16"/>
      <c r="B2314" s="16"/>
      <c r="C2314" s="16"/>
      <c r="D2314" s="29"/>
      <c r="E2314" s="29"/>
      <c r="F2314" s="29"/>
      <c r="G2314" s="29"/>
      <c r="H2314" s="29"/>
      <c r="I2314" s="16"/>
      <c r="J2314" s="16"/>
    </row>
    <row r="2315" spans="1:10" x14ac:dyDescent="0.15">
      <c r="A2315" s="16"/>
      <c r="B2315" s="16"/>
      <c r="C2315" s="16"/>
      <c r="D2315" s="16"/>
      <c r="E2315" s="16"/>
      <c r="F2315" s="16"/>
      <c r="G2315" s="16"/>
      <c r="H2315" s="16"/>
      <c r="I2315" s="16"/>
      <c r="J2315" s="16"/>
    </row>
    <row r="2316" spans="1:10" ht="16" x14ac:dyDescent="0.2">
      <c r="A2316" s="16"/>
      <c r="B2316" s="36" t="s">
        <v>164</v>
      </c>
      <c r="C2316" s="37"/>
      <c r="D2316" s="38">
        <f>D1321+D1325+D1329+D1333+D1337+D1341+D1345+D1349+D1353+D1357+D1361+D1365+D1369+D1373+D1377+D1381+D1385+D1389+D1393+D1397+D1401+D1405+D1409+D1413+D1417+D1421+D1425+D1429+D1433+D1437+D1441+D1445+D1449+D1453+D1457+D1461+D1465+D1469+D1473+D1477+D1481+D1485+D1489+D1493+D1497+D1501+D1505+D1509+D1513+D1517+D1521+D1525+D1529+D1533+D1537+D1541+D1545+D1549+D1553+D1557+D1561+D1565+D1569+D1573+D1577+D1581+D1585+D1589+D1593+D1597+D1601+D1605+D1609+D1613+D1617+D1621+D1625+D1629+D1633+D1637+D1641+D1645+D1649+D1653+D1657+D1661+D1665+D1669+D1673+D1677+D1681+D1685+D1689+D1693+D1697+D1701+D1705+D1709+D1713+D1717+D1721+D1725+D1729+D1733+D1737+D1741+D1745+D1749+D1753+D1757+D1761+D1765+D1769+D1773+D1777+D1781+D1785+D1789+D1793+D1797+D1801+D1805+D1809+D1813+D1817+D1821+D1825+D1829+D1833+D1837+D1841+D1845+D1849+D1853+D1857+D1861+D1865+D1869+D1873+D1877+D1881+D1885+D1889+D1893+D1897+D1901+D1905+D1909+D1913+D1917+D1921+D1925+D1929+D1933+D1937+D1941+D1945+D1949+D1953+D1957+D1961+D1965+D1969+D1973+D1977+D1981+D1985+D1989+D1993+D1997+D2001+D2005+D2009+D2013+D2017+D2021+D2025+D2029+D2033+D2037+D2041+D2045+D2049+D2053+D2057+D2061+D2065+D2069+D2073+D2081+D2085+D2089+D2093+D2097+D2101+D2105+D2109+D2113+D2117+D2121+D2125+D2129+D2133+D2137+D2141+D2145+D2149+D2153+D2157+D2161+D2165+D2169+D2173+D2177+D2181+D2185+D2189+D2193+D2197+D2201+D2205+D2209+D2213+D2221+D2225+D2229+D2233+D2237+D2241+D2245+D2249+D2253+D2257+D2261+D2265+D2269+D2273+D2277+D2281+D2285+D2289+D2293+D2297+D2301+D2305+D2309</f>
        <v>175664400</v>
      </c>
      <c r="E2316" s="38">
        <f t="shared" ref="E2316:G2316" si="19">E1321+E1325+E1329+E1333+E1337+E1341+E1345+E1349+E1353+E1357+E1361+E1365+E1369+E1373+E1377+E1381+E1385+E1389+E1393+E1397+E1401+E1405+E1409+E1413+E1417+E1421+E1425+E1429+E1433+E1437+E1441+E1445+E1449+E1453+E1457+E1461+E1465+E1469+E1473+E1477+E1481+E1485+E1489+E1493+E1497+E1501+E1505+E1509+E1513+E1517+E1521+E1525+E1529+E1533+E1537+E1541+E1545+E1549+E1553+E1557+E1561+E1565+E1569+E1573+E1577+E1581+E1585+E1589+E1593+E1597+E1601+E1605+E1609+E1613+E1617+E1621+E1625+E1629+E1633+E1637+E1641+E1645+E1649+E1653+E1657+E1661+E1665+E1669+E1673+E1677+E1681+E1685+E1689+E1693+E1697+E1701+E1705+E1709+E1713+E1717+E1721+E1725+E1729+E1733+E1737+E1741+E1745+E1749+E1753+E1757+E1761+E1765+E1769+E1773+E1777+E1781+E1785+E1789+E1793+E1797+E1801+E1805+E1809+E1813+E1817+E1821+E1825+E1829+E1833+E1837+E1841+E1845+E1849+E1853+E1857+E1861+E1865+E1869+E1873+E1877+E1881+E1885+E1889+E1893+E1897+E1901+E1905+E1909+E1913+E1917+E1921+E1925+E1929+E1933+E1937+E1941+E1945+E1949+E1953+E1957+E1961+E1965+E1969+E1973+E1977+E1981+E1985+E1989+E1993+E1997+E2001+E2005+E2009+E2013+E2017+E2021+E2025+E2029+E2033+E2037+E2041+E2045+E2049+E2053+E2057+E2061+E2065+E2069+E2073+E2081+E2085+E2089+E2093+E2097+E2101+E2105+E2109+E2113+E2117+E2121+E2125+E2129+E2133+E2137+E2141+E2145+E2149+E2153+E2157+E2161+E2165+E2169+E2173+E2177+E2181+E2185+E2189+E2193+E2197+E2201+E2205+E2209+E2213+E2221+E2225+E2229+E2233+E2237+E2241+E2245+E2249+E2253+E2257+E2261+E2265+E2269+E2273+E2277+E2281+E2285+E2289+E2293+E2297+E2301+E2305+E2309</f>
        <v>212829799.17311999</v>
      </c>
      <c r="F2316" s="38">
        <f t="shared" si="19"/>
        <v>265440559.85845912</v>
      </c>
      <c r="G2316" s="38">
        <f t="shared" si="19"/>
        <v>317465307.99536842</v>
      </c>
      <c r="H2316" s="38">
        <f>H1321+H1325+H1329+H1333+H1337+H1341+H1345+H1349+H1353+H1357+H1361+H1365+H1369+H1373+H1377+H1381+H1385+H1389+H1393+H1397+H1401+H1405+H1409+H1413+H1417+H1421+H1425+H1429+H1433+H1437+H1441+H1445+H1449+H1453+H1457+H1461+H1465+H1469+H1473+H1477+H1481+H1485+H1489+H1493+H1497+H1501+H1505+H1509+H1513+H1517+H1521+H1525+H1529+H1533+H1537+H1541+H1545+H1549+H1553+H1557+H1561+H1565+H1569+H1573+H1577+H1581+H1585+H1589+H1593+H1597+H1601+H1605+H1609+H1613+H1617+H1621+H1625+H1629+H1633+H1637+H1641+H1645+H1649+H1653+H1657+H1661+H1665+H1669+H1673+H1677+H1681+H1685+H1689+H1693+H1697+H1701+H1705+H1709+H1713+H1717+H1721+H1725+H1729+H1733+H1737+H1741+H1745+H1749+H1753+H1757+H1761+H1765+H1769+H1773+H1777+H1781+H1785+H1789+H1793+H1797+H1801+H1805+H1809+H1813+H1817+H1821+H1825+H1829+H1833+H1837+H1841+H1845+H1849+H1853+H1857+H1861+H1865+H1869+H1873+H1877+H1881+H1885+H1889+H1893+H1897+H1901+H1905+H1909+H1913+H1917+H1921+H1925+H1929+H1933+H1937+H1941+H1945+H1949+H1953+H1957+H1961+H1965+H1969+H1973+H1977+H1981+H1985+H1989+H1993+H1997+H2001+H2005+H2009+H2013+H2017+H2021+H2025+H2029+H2033+H2037+H2041+H2045+H2049+H2053+H2057+H2061+H2065+H2069+H2073+H2081+H2085+H2089+H2093+H2097+H2101+H2105+H2109+H2113+H2117+H2121+H2125+H2129+H2133+H2137+H2141+H2145+H2149+H2153+H2157+H2161+H2165+H2169+H2173+H2177+H2181+H2185+H2189+H2193+H2197+H2201+H2205+H2209+H2213+H2221+H2225+H2229+H2233+H2237+H2241+H2245+H2249+H2253+H2257+H2261+H2265+H2269+H2273+H2277+H2281+H2285+H2289+H2293+H2297+H2301+H2305+H2309</f>
        <v>380891069.97816789</v>
      </c>
      <c r="I2316" s="16"/>
      <c r="J2316" s="16"/>
    </row>
    <row r="2317" spans="1:10" x14ac:dyDescent="0.15">
      <c r="A2317" s="16"/>
      <c r="B2317" s="16"/>
      <c r="C2317" s="16"/>
      <c r="D2317" s="42">
        <f>+D1291-D2316</f>
        <v>702657600</v>
      </c>
      <c r="E2317" s="16"/>
      <c r="F2317" s="16"/>
      <c r="G2317" s="16"/>
      <c r="H2317" s="16"/>
      <c r="I2317" s="16"/>
      <c r="J2317" s="16"/>
    </row>
    <row r="2318" spans="1:10" x14ac:dyDescent="0.15">
      <c r="A2318" s="16"/>
      <c r="B2318" s="16"/>
      <c r="C2318" s="16"/>
      <c r="D2318" s="43"/>
      <c r="E2318" s="16"/>
      <c r="F2318" s="16"/>
      <c r="G2318" s="16"/>
      <c r="H2318" s="16"/>
      <c r="I2318" s="16"/>
      <c r="J2318" s="16"/>
    </row>
    <row r="2319" spans="1:10" ht="16" x14ac:dyDescent="0.2">
      <c r="A2319" s="16"/>
      <c r="B2319" s="36" t="s">
        <v>202</v>
      </c>
      <c r="C2319" s="16"/>
      <c r="D2319" s="20">
        <f>+D1315</f>
        <v>2027</v>
      </c>
      <c r="E2319" s="20">
        <f>+E1315</f>
        <v>2028</v>
      </c>
      <c r="F2319" s="20">
        <f>+F1315</f>
        <v>2029</v>
      </c>
      <c r="G2319" s="20">
        <f>+G1315</f>
        <v>2030</v>
      </c>
      <c r="H2319" s="20">
        <f>+H1315</f>
        <v>2031</v>
      </c>
      <c r="I2319" s="16"/>
      <c r="J2319" s="16"/>
    </row>
    <row r="2320" spans="1:10" x14ac:dyDescent="0.15">
      <c r="A2320" s="16"/>
      <c r="B2320" s="16"/>
      <c r="C2320" s="16"/>
      <c r="D2320" s="16"/>
      <c r="E2320" s="16"/>
      <c r="F2320" s="16"/>
      <c r="G2320" s="16"/>
      <c r="H2320" s="16"/>
      <c r="I2320" s="16"/>
      <c r="J2320" s="16"/>
    </row>
    <row r="2321" spans="1:10" ht="16" x14ac:dyDescent="0.2">
      <c r="A2321" s="16"/>
      <c r="B2321" s="25" t="s">
        <v>200</v>
      </c>
      <c r="C2321" s="20" t="s">
        <v>201</v>
      </c>
      <c r="D2321" s="24"/>
      <c r="E2321" s="26">
        <f>IF(Instrucciones!$C$914="x",'Información inicial'!E18,Instrucciones!D918)</f>
        <v>4.8000000000000001E-2</v>
      </c>
      <c r="F2321" s="26">
        <f>IF(Instrucciones!$C$914="x",'Información inicial'!F18,Instrucciones!E918)</f>
        <v>4.2999999999999997E-2</v>
      </c>
      <c r="G2321" s="26">
        <f>IF(Instrucciones!$C$914="x",'Información inicial'!G18,Instrucciones!F918)</f>
        <v>0.03</v>
      </c>
      <c r="H2321" s="26">
        <f>IF(Instrucciones!$C$914="x",'Información inicial'!H18,Instrucciones!G918)</f>
        <v>0.03</v>
      </c>
      <c r="I2321" s="16"/>
      <c r="J2321" s="16"/>
    </row>
    <row r="2322" spans="1:10" x14ac:dyDescent="0.15">
      <c r="A2322" s="16"/>
      <c r="B2322" s="16"/>
      <c r="C2322" s="16"/>
      <c r="D2322" s="24"/>
      <c r="E2322" s="24"/>
      <c r="F2322" s="24"/>
      <c r="G2322" s="24"/>
      <c r="H2322" s="24"/>
      <c r="I2322" s="16"/>
      <c r="J2322" s="16"/>
    </row>
    <row r="2323" spans="1:10" ht="16" x14ac:dyDescent="0.2">
      <c r="A2323" s="16"/>
      <c r="B2323" s="44">
        <f>+Instrucciones!B868</f>
        <v>0</v>
      </c>
      <c r="C2323" s="40"/>
      <c r="D2323" s="40">
        <f>+Instrucciones!D868*12</f>
        <v>0</v>
      </c>
      <c r="E2323" s="40">
        <f t="shared" ref="E2323:H2334" si="20">+D2323*(1+E$2321)</f>
        <v>0</v>
      </c>
      <c r="F2323" s="40">
        <f t="shared" si="20"/>
        <v>0</v>
      </c>
      <c r="G2323" s="40">
        <f t="shared" si="20"/>
        <v>0</v>
      </c>
      <c r="H2323" s="40">
        <f t="shared" si="20"/>
        <v>0</v>
      </c>
      <c r="I2323" s="16"/>
      <c r="J2323" s="16"/>
    </row>
    <row r="2324" spans="1:10" ht="16" x14ac:dyDescent="0.2">
      <c r="A2324" s="16"/>
      <c r="B2324" s="44">
        <f>+Instrucciones!B869</f>
        <v>0</v>
      </c>
      <c r="C2324" s="40"/>
      <c r="D2324" s="40">
        <f>+Instrucciones!D869*12</f>
        <v>0</v>
      </c>
      <c r="E2324" s="40">
        <f t="shared" si="20"/>
        <v>0</v>
      </c>
      <c r="F2324" s="40">
        <f t="shared" si="20"/>
        <v>0</v>
      </c>
      <c r="G2324" s="40">
        <f t="shared" si="20"/>
        <v>0</v>
      </c>
      <c r="H2324" s="40">
        <f t="shared" si="20"/>
        <v>0</v>
      </c>
      <c r="I2324" s="16"/>
      <c r="J2324" s="16"/>
    </row>
    <row r="2325" spans="1:10" ht="16" x14ac:dyDescent="0.2">
      <c r="A2325" s="16"/>
      <c r="B2325" s="44">
        <f>+Instrucciones!B870</f>
        <v>0</v>
      </c>
      <c r="C2325" s="40"/>
      <c r="D2325" s="40">
        <f>+Instrucciones!D870*12</f>
        <v>0</v>
      </c>
      <c r="E2325" s="40">
        <f t="shared" si="20"/>
        <v>0</v>
      </c>
      <c r="F2325" s="40">
        <f t="shared" si="20"/>
        <v>0</v>
      </c>
      <c r="G2325" s="40">
        <f t="shared" si="20"/>
        <v>0</v>
      </c>
      <c r="H2325" s="40">
        <f t="shared" si="20"/>
        <v>0</v>
      </c>
      <c r="I2325" s="16"/>
      <c r="J2325" s="16"/>
    </row>
    <row r="2326" spans="1:10" ht="16" x14ac:dyDescent="0.2">
      <c r="A2326" s="16"/>
      <c r="B2326" s="44">
        <f>+Instrucciones!B871</f>
        <v>0</v>
      </c>
      <c r="C2326" s="40"/>
      <c r="D2326" s="40">
        <f>+Instrucciones!D871*12</f>
        <v>0</v>
      </c>
      <c r="E2326" s="40">
        <f t="shared" si="20"/>
        <v>0</v>
      </c>
      <c r="F2326" s="40">
        <f t="shared" si="20"/>
        <v>0</v>
      </c>
      <c r="G2326" s="40">
        <f t="shared" si="20"/>
        <v>0</v>
      </c>
      <c r="H2326" s="40">
        <f t="shared" si="20"/>
        <v>0</v>
      </c>
      <c r="I2326" s="16"/>
      <c r="J2326" s="16"/>
    </row>
    <row r="2327" spans="1:10" ht="16" x14ac:dyDescent="0.2">
      <c r="A2327" s="16"/>
      <c r="B2327" s="44">
        <f>+Instrucciones!B872</f>
        <v>0</v>
      </c>
      <c r="C2327" s="40"/>
      <c r="D2327" s="40">
        <f>+Instrucciones!D872*12</f>
        <v>0</v>
      </c>
      <c r="E2327" s="40">
        <f t="shared" si="20"/>
        <v>0</v>
      </c>
      <c r="F2327" s="40">
        <f t="shared" si="20"/>
        <v>0</v>
      </c>
      <c r="G2327" s="40">
        <f t="shared" si="20"/>
        <v>0</v>
      </c>
      <c r="H2327" s="40">
        <f t="shared" si="20"/>
        <v>0</v>
      </c>
      <c r="I2327" s="16"/>
      <c r="J2327" s="16"/>
    </row>
    <row r="2328" spans="1:10" ht="16" x14ac:dyDescent="0.2">
      <c r="A2328" s="16"/>
      <c r="B2328" s="44">
        <f>+Instrucciones!B873</f>
        <v>0</v>
      </c>
      <c r="C2328" s="40"/>
      <c r="D2328" s="40">
        <f>+Instrucciones!D873*12</f>
        <v>0</v>
      </c>
      <c r="E2328" s="40">
        <f t="shared" si="20"/>
        <v>0</v>
      </c>
      <c r="F2328" s="40">
        <f t="shared" si="20"/>
        <v>0</v>
      </c>
      <c r="G2328" s="40">
        <f t="shared" si="20"/>
        <v>0</v>
      </c>
      <c r="H2328" s="40">
        <f t="shared" si="20"/>
        <v>0</v>
      </c>
      <c r="I2328" s="16"/>
      <c r="J2328" s="16"/>
    </row>
    <row r="2329" spans="1:10" ht="16" x14ac:dyDescent="0.2">
      <c r="A2329" s="16"/>
      <c r="B2329" s="44">
        <f>+Instrucciones!B874</f>
        <v>0</v>
      </c>
      <c r="C2329" s="40"/>
      <c r="D2329" s="40">
        <f>+Instrucciones!D874*12</f>
        <v>0</v>
      </c>
      <c r="E2329" s="40">
        <f t="shared" si="20"/>
        <v>0</v>
      </c>
      <c r="F2329" s="40">
        <f t="shared" si="20"/>
        <v>0</v>
      </c>
      <c r="G2329" s="40">
        <f t="shared" si="20"/>
        <v>0</v>
      </c>
      <c r="H2329" s="40">
        <f t="shared" si="20"/>
        <v>0</v>
      </c>
      <c r="I2329" s="16"/>
      <c r="J2329" s="16"/>
    </row>
    <row r="2330" spans="1:10" ht="16" x14ac:dyDescent="0.2">
      <c r="A2330" s="16"/>
      <c r="B2330" s="44">
        <f>+Instrucciones!B875</f>
        <v>0</v>
      </c>
      <c r="C2330" s="40"/>
      <c r="D2330" s="40">
        <f>+Instrucciones!D875*12</f>
        <v>0</v>
      </c>
      <c r="E2330" s="40">
        <f t="shared" si="20"/>
        <v>0</v>
      </c>
      <c r="F2330" s="40">
        <f t="shared" si="20"/>
        <v>0</v>
      </c>
      <c r="G2330" s="40">
        <f t="shared" si="20"/>
        <v>0</v>
      </c>
      <c r="H2330" s="40">
        <f t="shared" si="20"/>
        <v>0</v>
      </c>
      <c r="I2330" s="16"/>
      <c r="J2330" s="16"/>
    </row>
    <row r="2331" spans="1:10" ht="16" x14ac:dyDescent="0.2">
      <c r="A2331" s="16"/>
      <c r="B2331" s="44">
        <f>+Instrucciones!B876</f>
        <v>0</v>
      </c>
      <c r="C2331" s="40"/>
      <c r="D2331" s="40">
        <f>+Instrucciones!D876*12</f>
        <v>0</v>
      </c>
      <c r="E2331" s="40">
        <f t="shared" si="20"/>
        <v>0</v>
      </c>
      <c r="F2331" s="40">
        <f t="shared" si="20"/>
        <v>0</v>
      </c>
      <c r="G2331" s="40">
        <f t="shared" si="20"/>
        <v>0</v>
      </c>
      <c r="H2331" s="40">
        <f t="shared" si="20"/>
        <v>0</v>
      </c>
      <c r="I2331" s="16"/>
      <c r="J2331" s="16"/>
    </row>
    <row r="2332" spans="1:10" ht="16" x14ac:dyDescent="0.2">
      <c r="A2332" s="16"/>
      <c r="B2332" s="44">
        <f>+Instrucciones!B877</f>
        <v>0</v>
      </c>
      <c r="C2332" s="40"/>
      <c r="D2332" s="40">
        <f>+Instrucciones!D877*12</f>
        <v>0</v>
      </c>
      <c r="E2332" s="40">
        <f t="shared" si="20"/>
        <v>0</v>
      </c>
      <c r="F2332" s="40">
        <f t="shared" si="20"/>
        <v>0</v>
      </c>
      <c r="G2332" s="40">
        <f t="shared" si="20"/>
        <v>0</v>
      </c>
      <c r="H2332" s="40">
        <f t="shared" si="20"/>
        <v>0</v>
      </c>
      <c r="I2332" s="16"/>
      <c r="J2332" s="16"/>
    </row>
    <row r="2333" spans="1:10" ht="16" x14ac:dyDescent="0.2">
      <c r="A2333" s="16"/>
      <c r="B2333" s="44">
        <f>+Instrucciones!B878</f>
        <v>0</v>
      </c>
      <c r="C2333" s="40"/>
      <c r="D2333" s="40">
        <f>+Instrucciones!D878*12</f>
        <v>0</v>
      </c>
      <c r="E2333" s="40">
        <f t="shared" si="20"/>
        <v>0</v>
      </c>
      <c r="F2333" s="40">
        <f t="shared" si="20"/>
        <v>0</v>
      </c>
      <c r="G2333" s="40">
        <f t="shared" si="20"/>
        <v>0</v>
      </c>
      <c r="H2333" s="40">
        <f t="shared" si="20"/>
        <v>0</v>
      </c>
      <c r="I2333" s="16"/>
      <c r="J2333" s="16"/>
    </row>
    <row r="2334" spans="1:10" ht="16" x14ac:dyDescent="0.2">
      <c r="A2334" s="16"/>
      <c r="B2334" s="44">
        <f>+Instrucciones!B879</f>
        <v>0</v>
      </c>
      <c r="C2334" s="40"/>
      <c r="D2334" s="40">
        <f>+Instrucciones!D879*12</f>
        <v>0</v>
      </c>
      <c r="E2334" s="40">
        <f t="shared" si="20"/>
        <v>0</v>
      </c>
      <c r="F2334" s="40">
        <f t="shared" si="20"/>
        <v>0</v>
      </c>
      <c r="G2334" s="40">
        <f t="shared" si="20"/>
        <v>0</v>
      </c>
      <c r="H2334" s="40">
        <f t="shared" si="20"/>
        <v>0</v>
      </c>
      <c r="I2334" s="16"/>
      <c r="J2334" s="16"/>
    </row>
    <row r="2335" spans="1:10" x14ac:dyDescent="0.15">
      <c r="A2335" s="16"/>
      <c r="B2335" s="16"/>
      <c r="C2335" s="16"/>
      <c r="D2335" s="16"/>
      <c r="E2335" s="16"/>
      <c r="F2335" s="16"/>
      <c r="G2335" s="16"/>
      <c r="H2335" s="16"/>
      <c r="I2335" s="16"/>
      <c r="J2335" s="16"/>
    </row>
    <row r="2336" spans="1:10" ht="20" customHeight="1" x14ac:dyDescent="0.2">
      <c r="A2336" s="16"/>
      <c r="B2336" s="36" t="s">
        <v>162</v>
      </c>
      <c r="C2336" s="37"/>
      <c r="D2336" s="38">
        <f>SUM(D2323:D2334)</f>
        <v>0</v>
      </c>
      <c r="E2336" s="38">
        <f>SUM(E2323:E2334)</f>
        <v>0</v>
      </c>
      <c r="F2336" s="38">
        <f>SUM(F2323:F2334)</f>
        <v>0</v>
      </c>
      <c r="G2336" s="38">
        <f>SUM(G2323:G2334)</f>
        <v>0</v>
      </c>
      <c r="H2336" s="38">
        <f>SUM(H2323:H2334)</f>
        <v>0</v>
      </c>
      <c r="I2336" s="16"/>
      <c r="J2336" s="16"/>
    </row>
    <row r="2337" spans="1:10" x14ac:dyDescent="0.15">
      <c r="A2337" s="16"/>
      <c r="B2337" s="16"/>
      <c r="C2337" s="16"/>
      <c r="D2337" s="16"/>
      <c r="E2337" s="16"/>
      <c r="F2337" s="16"/>
      <c r="G2337" s="16"/>
      <c r="H2337" s="16"/>
      <c r="I2337" s="16"/>
      <c r="J2337" s="16"/>
    </row>
    <row r="2338" spans="1:10" x14ac:dyDescent="0.15">
      <c r="A2338" s="16"/>
      <c r="B2338" s="16"/>
      <c r="C2338" s="16"/>
      <c r="D2338" s="16"/>
      <c r="E2338" s="16"/>
      <c r="F2338" s="16"/>
      <c r="G2338" s="16"/>
      <c r="H2338" s="16"/>
      <c r="I2338" s="16"/>
      <c r="J2338" s="16"/>
    </row>
    <row r="2339" spans="1:10" x14ac:dyDescent="0.15">
      <c r="A2339" s="16"/>
      <c r="B2339" s="16"/>
      <c r="C2339" s="16"/>
      <c r="D2339" s="16"/>
      <c r="E2339" s="16"/>
      <c r="F2339" s="16"/>
      <c r="G2339" s="16"/>
      <c r="H2339" s="16"/>
      <c r="I2339" s="16"/>
      <c r="J2339" s="16"/>
    </row>
    <row r="2340" spans="1:10" ht="16" x14ac:dyDescent="0.2">
      <c r="A2340" s="16"/>
      <c r="B2340" s="36" t="s">
        <v>203</v>
      </c>
      <c r="C2340" s="16"/>
      <c r="D2340" s="20">
        <f>+D2319</f>
        <v>2027</v>
      </c>
      <c r="E2340" s="20">
        <f>+E2319</f>
        <v>2028</v>
      </c>
      <c r="F2340" s="20">
        <f>+F2319</f>
        <v>2029</v>
      </c>
      <c r="G2340" s="20">
        <f>+G2319</f>
        <v>2030</v>
      </c>
      <c r="H2340" s="20">
        <f>+H2319</f>
        <v>2031</v>
      </c>
      <c r="I2340" s="16"/>
      <c r="J2340" s="16"/>
    </row>
    <row r="2341" spans="1:10" x14ac:dyDescent="0.15">
      <c r="A2341" s="16"/>
      <c r="B2341" s="16"/>
      <c r="C2341" s="16"/>
      <c r="D2341" s="16"/>
      <c r="E2341" s="16"/>
      <c r="F2341" s="16"/>
      <c r="G2341" s="16"/>
      <c r="H2341" s="16"/>
      <c r="I2341" s="16"/>
      <c r="J2341" s="16"/>
    </row>
    <row r="2342" spans="1:10" ht="16" x14ac:dyDescent="0.2">
      <c r="A2342" s="16"/>
      <c r="B2342" s="25" t="s">
        <v>204</v>
      </c>
      <c r="C2342" s="20" t="s">
        <v>201</v>
      </c>
      <c r="D2342" s="24"/>
      <c r="E2342" s="26">
        <f>+E2321</f>
        <v>4.8000000000000001E-2</v>
      </c>
      <c r="F2342" s="26">
        <f>+F2321</f>
        <v>4.2999999999999997E-2</v>
      </c>
      <c r="G2342" s="26">
        <f>+G2321</f>
        <v>0.03</v>
      </c>
      <c r="H2342" s="26">
        <f>+H2321</f>
        <v>0.03</v>
      </c>
      <c r="I2342" s="16"/>
      <c r="J2342" s="16"/>
    </row>
    <row r="2343" spans="1:10" x14ac:dyDescent="0.15">
      <c r="A2343" s="16"/>
      <c r="B2343" s="16"/>
      <c r="C2343" s="16"/>
      <c r="D2343" s="24"/>
      <c r="E2343" s="24"/>
      <c r="F2343" s="24"/>
      <c r="G2343" s="24"/>
      <c r="H2343" s="24"/>
      <c r="I2343" s="16"/>
      <c r="J2343" s="16"/>
    </row>
    <row r="2344" spans="1:10" ht="16" x14ac:dyDescent="0.2">
      <c r="A2344" s="16"/>
      <c r="B2344" s="45" t="str">
        <f>+Instrucciones!B885</f>
        <v>Arriendo oficina</v>
      </c>
      <c r="C2344" s="40">
        <f>+Instrucciones!D885</f>
        <v>2500000</v>
      </c>
      <c r="D2344" s="40">
        <f>+C2344*12</f>
        <v>30000000</v>
      </c>
      <c r="E2344" s="40">
        <f>+D2344*(1+E$2342)</f>
        <v>31440000</v>
      </c>
      <c r="F2344" s="40">
        <f t="shared" ref="F2344:H2345" si="21">+E2344*(1+F$2342)</f>
        <v>32791919.999999996</v>
      </c>
      <c r="G2344" s="40">
        <f t="shared" si="21"/>
        <v>33775677.599999994</v>
      </c>
      <c r="H2344" s="40">
        <f t="shared" si="21"/>
        <v>34788947.927999996</v>
      </c>
      <c r="I2344" s="16"/>
      <c r="J2344" s="16"/>
    </row>
    <row r="2345" spans="1:10" ht="16" x14ac:dyDescent="0.2">
      <c r="A2345" s="16"/>
      <c r="B2345" s="45" t="str">
        <f>+Instrucciones!B886</f>
        <v>Vehículo Renting</v>
      </c>
      <c r="C2345" s="40">
        <f>+Instrucciones!D886</f>
        <v>2200000</v>
      </c>
      <c r="D2345" s="40">
        <f>+C2345*12</f>
        <v>26400000</v>
      </c>
      <c r="E2345" s="40">
        <f>+D2345*(1+E$2342)</f>
        <v>27667200</v>
      </c>
      <c r="F2345" s="40">
        <f t="shared" si="21"/>
        <v>28856889.599999998</v>
      </c>
      <c r="G2345" s="40">
        <f t="shared" si="21"/>
        <v>29722596.287999999</v>
      </c>
      <c r="H2345" s="40">
        <f t="shared" si="21"/>
        <v>30614274.17664</v>
      </c>
      <c r="I2345" s="16"/>
      <c r="J2345" s="16"/>
    </row>
    <row r="2346" spans="1:10" ht="16" x14ac:dyDescent="0.2">
      <c r="A2346" s="16"/>
      <c r="B2346" s="45" t="str">
        <f>+Instrucciones!B887</f>
        <v>Contai - Contabilidad</v>
      </c>
      <c r="C2346" s="40">
        <f>+Instrucciones!D887</f>
        <v>1200000</v>
      </c>
      <c r="D2346" s="40">
        <f t="shared" ref="D2346:D2359" si="22">+C2346*12</f>
        <v>14400000</v>
      </c>
      <c r="E2346" s="40">
        <f t="shared" ref="E2346:E2359" si="23">+D2346*(1+E$2342)</f>
        <v>15091200</v>
      </c>
      <c r="F2346" s="40">
        <f t="shared" ref="F2346:F2359" si="24">+E2346*(1+F$2342)</f>
        <v>15740121.6</v>
      </c>
      <c r="G2346" s="40">
        <f t="shared" ref="G2346:G2359" si="25">+F2346*(1+G$2342)</f>
        <v>16212325.248</v>
      </c>
      <c r="H2346" s="40">
        <f t="shared" ref="H2346:H2359" si="26">+G2346*(1+H$2342)</f>
        <v>16698695.00544</v>
      </c>
      <c r="I2346" s="16"/>
      <c r="J2346" s="16"/>
    </row>
    <row r="2347" spans="1:10" ht="16" x14ac:dyDescent="0.2">
      <c r="A2347" s="16"/>
      <c r="B2347" s="45" t="str">
        <f>+Instrucciones!B888</f>
        <v>Cafeteria</v>
      </c>
      <c r="C2347" s="40">
        <f>+Instrucciones!D888</f>
        <v>500000</v>
      </c>
      <c r="D2347" s="40">
        <f t="shared" si="22"/>
        <v>6000000</v>
      </c>
      <c r="E2347" s="40">
        <f t="shared" si="23"/>
        <v>6288000</v>
      </c>
      <c r="F2347" s="40">
        <f t="shared" si="24"/>
        <v>6558384</v>
      </c>
      <c r="G2347" s="40">
        <f t="shared" si="25"/>
        <v>6755135.5200000005</v>
      </c>
      <c r="H2347" s="40">
        <f t="shared" si="26"/>
        <v>6957789.5856000008</v>
      </c>
      <c r="I2347" s="16"/>
      <c r="J2347" s="16"/>
    </row>
    <row r="2348" spans="1:10" ht="16" x14ac:dyDescent="0.2">
      <c r="A2348" s="16"/>
      <c r="B2348" s="45" t="str">
        <f>+Instrucciones!B889</f>
        <v>Abogados</v>
      </c>
      <c r="C2348" s="40">
        <f>+Instrucciones!D889</f>
        <v>800000</v>
      </c>
      <c r="D2348" s="40">
        <f t="shared" si="22"/>
        <v>9600000</v>
      </c>
      <c r="E2348" s="40">
        <f t="shared" si="23"/>
        <v>10060800</v>
      </c>
      <c r="F2348" s="40">
        <f t="shared" si="24"/>
        <v>10493414.399999999</v>
      </c>
      <c r="G2348" s="40">
        <f t="shared" si="25"/>
        <v>10808216.831999999</v>
      </c>
      <c r="H2348" s="40">
        <f t="shared" si="26"/>
        <v>11132463.336959999</v>
      </c>
      <c r="I2348" s="16"/>
      <c r="J2348" s="16"/>
    </row>
    <row r="2349" spans="1:10" ht="16" x14ac:dyDescent="0.2">
      <c r="A2349" s="16"/>
      <c r="B2349" s="45" t="str">
        <f>+Instrucciones!B890</f>
        <v>Gestión Humana - SST</v>
      </c>
      <c r="C2349" s="40">
        <f>+Instrucciones!D890</f>
        <v>1500000</v>
      </c>
      <c r="D2349" s="40">
        <f t="shared" si="22"/>
        <v>18000000</v>
      </c>
      <c r="E2349" s="40">
        <f t="shared" si="23"/>
        <v>18864000</v>
      </c>
      <c r="F2349" s="40">
        <f t="shared" si="24"/>
        <v>19675152</v>
      </c>
      <c r="G2349" s="40">
        <f t="shared" si="25"/>
        <v>20265406.560000002</v>
      </c>
      <c r="H2349" s="40">
        <f t="shared" si="26"/>
        <v>20873368.756800003</v>
      </c>
      <c r="I2349" s="16"/>
      <c r="J2349" s="16"/>
    </row>
    <row r="2350" spans="1:10" ht="16" x14ac:dyDescent="0.2">
      <c r="A2350" s="16"/>
      <c r="B2350" s="45" t="str">
        <f>+Instrucciones!B891</f>
        <v>Comunicaciones celulares e internet</v>
      </c>
      <c r="C2350" s="40">
        <f>+Instrucciones!D891</f>
        <v>900000</v>
      </c>
      <c r="D2350" s="40">
        <f t="shared" si="22"/>
        <v>10800000</v>
      </c>
      <c r="E2350" s="40">
        <f t="shared" si="23"/>
        <v>11318400</v>
      </c>
      <c r="F2350" s="40">
        <f t="shared" si="24"/>
        <v>11805091.199999999</v>
      </c>
      <c r="G2350" s="40">
        <f t="shared" si="25"/>
        <v>12159243.935999999</v>
      </c>
      <c r="H2350" s="40">
        <f t="shared" si="26"/>
        <v>12524021.254079999</v>
      </c>
      <c r="I2350" s="16"/>
      <c r="J2350" s="16"/>
    </row>
    <row r="2351" spans="1:10" ht="16" x14ac:dyDescent="0.2">
      <c r="A2351" s="16"/>
      <c r="B2351" s="45" t="str">
        <f>+Instrucciones!B892</f>
        <v>Seguros</v>
      </c>
      <c r="C2351" s="40">
        <f>+Instrucciones!D892</f>
        <v>700000</v>
      </c>
      <c r="D2351" s="40">
        <f t="shared" si="22"/>
        <v>8400000</v>
      </c>
      <c r="E2351" s="40">
        <f t="shared" si="23"/>
        <v>8803200</v>
      </c>
      <c r="F2351" s="40">
        <f t="shared" si="24"/>
        <v>9181737.5999999996</v>
      </c>
      <c r="G2351" s="40">
        <f t="shared" si="25"/>
        <v>9457189.7280000001</v>
      </c>
      <c r="H2351" s="40">
        <f t="shared" si="26"/>
        <v>9740905.4198400006</v>
      </c>
      <c r="I2351" s="16"/>
      <c r="J2351" s="16"/>
    </row>
    <row r="2352" spans="1:10" ht="16" x14ac:dyDescent="0.2">
      <c r="A2352" s="16"/>
      <c r="B2352" s="45" t="str">
        <f>+Instrucciones!B893</f>
        <v>Papeleria - varios</v>
      </c>
      <c r="C2352" s="40">
        <f>+Instrucciones!D893</f>
        <v>400000</v>
      </c>
      <c r="D2352" s="40">
        <f>+C2352</f>
        <v>400000</v>
      </c>
      <c r="E2352" s="40">
        <f>+D2352*(1+E$2342)</f>
        <v>419200</v>
      </c>
      <c r="F2352" s="40">
        <f>+E2352*(1+F$2342)</f>
        <v>437225.6</v>
      </c>
      <c r="G2352" s="40">
        <f t="shared" ref="G2352" si="27">+F2352*(1+G$2342)</f>
        <v>450342.36800000002</v>
      </c>
      <c r="H2352" s="40">
        <f t="shared" ref="H2352" si="28">+G2352*(1+H$2342)</f>
        <v>463852.63904000004</v>
      </c>
      <c r="I2352" s="16"/>
      <c r="J2352" s="16"/>
    </row>
    <row r="2353" spans="1:10" ht="16" x14ac:dyDescent="0.2">
      <c r="A2353" s="16"/>
      <c r="B2353" s="45" t="str">
        <f>+Instrucciones!B894</f>
        <v>Utiles de Oficina</v>
      </c>
      <c r="C2353" s="40">
        <f>+Instrucciones!D894</f>
        <v>500000</v>
      </c>
      <c r="D2353" s="40">
        <f>+C2353</f>
        <v>500000</v>
      </c>
      <c r="E2353" s="40">
        <f>+D2353*(1+E$2342)</f>
        <v>524000</v>
      </c>
      <c r="F2353" s="40">
        <f>+E2353*(1+F$2342)</f>
        <v>546532</v>
      </c>
      <c r="G2353" s="40">
        <f t="shared" ref="G2353" si="29">+F2353*(1+G$2342)</f>
        <v>562927.96</v>
      </c>
      <c r="H2353" s="40">
        <f t="shared" ref="H2353" si="30">+G2353*(1+H$2342)</f>
        <v>579815.79879999999</v>
      </c>
      <c r="I2353" s="16"/>
      <c r="J2353" s="16"/>
    </row>
    <row r="2354" spans="1:10" ht="16" x14ac:dyDescent="0.2">
      <c r="A2354" s="16"/>
      <c r="B2354" s="45" t="str">
        <f>+Instrucciones!B895</f>
        <v>Consultoria gerencial</v>
      </c>
      <c r="C2354" s="40">
        <f>+Instrucciones!D895</f>
        <v>1500000</v>
      </c>
      <c r="D2354" s="40">
        <f>+C2354</f>
        <v>1500000</v>
      </c>
      <c r="E2354" s="40">
        <f t="shared" si="23"/>
        <v>1572000</v>
      </c>
      <c r="F2354" s="40">
        <f t="shared" si="24"/>
        <v>1639596</v>
      </c>
      <c r="G2354" s="40">
        <f t="shared" si="25"/>
        <v>1688783.8800000001</v>
      </c>
      <c r="H2354" s="40">
        <f t="shared" si="26"/>
        <v>1739447.3964000002</v>
      </c>
      <c r="I2354" s="16"/>
      <c r="J2354" s="16"/>
    </row>
    <row r="2355" spans="1:10" ht="16" x14ac:dyDescent="0.2">
      <c r="A2355" s="16"/>
      <c r="B2355" s="45" t="str">
        <f>+Instrucciones!B896</f>
        <v>Revisora fiscal</v>
      </c>
      <c r="C2355" s="40">
        <f>+Instrucciones!D896</f>
        <v>1500000</v>
      </c>
      <c r="D2355" s="40">
        <f>+C2355</f>
        <v>1500000</v>
      </c>
      <c r="E2355" s="40">
        <f t="shared" si="23"/>
        <v>1572000</v>
      </c>
      <c r="F2355" s="40">
        <f t="shared" si="24"/>
        <v>1639596</v>
      </c>
      <c r="G2355" s="40">
        <f t="shared" si="25"/>
        <v>1688783.8800000001</v>
      </c>
      <c r="H2355" s="40">
        <f t="shared" si="26"/>
        <v>1739447.3964000002</v>
      </c>
      <c r="I2355" s="16"/>
      <c r="J2355" s="16"/>
    </row>
    <row r="2356" spans="1:10" ht="16" x14ac:dyDescent="0.2">
      <c r="A2356" s="16"/>
      <c r="B2356" s="45" t="str">
        <f>+Instrucciones!B897</f>
        <v>Servicios públicos</v>
      </c>
      <c r="C2356" s="40">
        <f>+Instrucciones!D897</f>
        <v>800000</v>
      </c>
      <c r="D2356" s="40">
        <f t="shared" si="22"/>
        <v>9600000</v>
      </c>
      <c r="E2356" s="40">
        <f t="shared" si="23"/>
        <v>10060800</v>
      </c>
      <c r="F2356" s="40">
        <f t="shared" si="24"/>
        <v>10493414.399999999</v>
      </c>
      <c r="G2356" s="40">
        <f t="shared" si="25"/>
        <v>10808216.831999999</v>
      </c>
      <c r="H2356" s="40">
        <f t="shared" si="26"/>
        <v>11132463.336959999</v>
      </c>
      <c r="I2356" s="16"/>
      <c r="J2356" s="16"/>
    </row>
    <row r="2357" spans="1:10" ht="16" x14ac:dyDescent="0.2">
      <c r="A2357" s="16"/>
      <c r="B2357" s="45" t="str">
        <f>+Instrucciones!B898</f>
        <v>Gasto de representación .- visita de vendedores -</v>
      </c>
      <c r="C2357" s="40">
        <f>+Instrucciones!D898</f>
        <v>700000</v>
      </c>
      <c r="D2357" s="40">
        <f t="shared" si="22"/>
        <v>8400000</v>
      </c>
      <c r="E2357" s="40">
        <f t="shared" si="23"/>
        <v>8803200</v>
      </c>
      <c r="F2357" s="40">
        <f t="shared" si="24"/>
        <v>9181737.5999999996</v>
      </c>
      <c r="G2357" s="40">
        <f t="shared" si="25"/>
        <v>9457189.7280000001</v>
      </c>
      <c r="H2357" s="40">
        <f t="shared" si="26"/>
        <v>9740905.4198400006</v>
      </c>
      <c r="I2357" s="16"/>
      <c r="J2357" s="16"/>
    </row>
    <row r="2358" spans="1:10" ht="16" x14ac:dyDescent="0.2">
      <c r="A2358" s="16"/>
      <c r="B2358" s="45" t="str">
        <f>+Instrucciones!B899</f>
        <v>Mantenimiento Plataforma</v>
      </c>
      <c r="C2358" s="40">
        <f>+Instrucciones!D899</f>
        <v>3333333.3333333335</v>
      </c>
      <c r="D2358" s="40">
        <f t="shared" si="22"/>
        <v>40000000</v>
      </c>
      <c r="E2358" s="40">
        <f t="shared" si="23"/>
        <v>41920000</v>
      </c>
      <c r="F2358" s="40">
        <f t="shared" si="24"/>
        <v>43722560</v>
      </c>
      <c r="G2358" s="40">
        <f t="shared" si="25"/>
        <v>45034236.800000004</v>
      </c>
      <c r="H2358" s="40">
        <f t="shared" si="26"/>
        <v>46385263.904000007</v>
      </c>
      <c r="I2358" s="16"/>
      <c r="J2358" s="16"/>
    </row>
    <row r="2359" spans="1:10" ht="16" x14ac:dyDescent="0.2">
      <c r="A2359" s="16"/>
      <c r="B2359" s="45">
        <f>+Instrucciones!B911</f>
        <v>0</v>
      </c>
      <c r="C2359" s="40">
        <f>+Instrucciones!D911</f>
        <v>0</v>
      </c>
      <c r="D2359" s="40">
        <f t="shared" si="22"/>
        <v>0</v>
      </c>
      <c r="E2359" s="40">
        <f t="shared" si="23"/>
        <v>0</v>
      </c>
      <c r="F2359" s="40">
        <f t="shared" si="24"/>
        <v>0</v>
      </c>
      <c r="G2359" s="40">
        <f t="shared" si="25"/>
        <v>0</v>
      </c>
      <c r="H2359" s="40">
        <f t="shared" si="26"/>
        <v>0</v>
      </c>
      <c r="I2359" s="16"/>
      <c r="J2359" s="16"/>
    </row>
    <row r="2360" spans="1:10" x14ac:dyDescent="0.15">
      <c r="A2360" s="16"/>
      <c r="B2360" s="16"/>
      <c r="C2360" s="16"/>
      <c r="D2360" s="16"/>
      <c r="E2360" s="16"/>
      <c r="F2360" s="16"/>
      <c r="G2360" s="16"/>
      <c r="H2360" s="16"/>
      <c r="I2360" s="16"/>
      <c r="J2360" s="16"/>
    </row>
    <row r="2361" spans="1:10" ht="16" x14ac:dyDescent="0.2">
      <c r="A2361" s="16"/>
      <c r="B2361" s="36" t="s">
        <v>226</v>
      </c>
      <c r="C2361" s="37"/>
      <c r="D2361" s="38">
        <f>SUM(D2344:D2359)</f>
        <v>185500000</v>
      </c>
      <c r="E2361" s="38">
        <f>SUM(E2344:E2359)</f>
        <v>194404000</v>
      </c>
      <c r="F2361" s="38">
        <f>SUM(F2344:F2359)</f>
        <v>202763372</v>
      </c>
      <c r="G2361" s="38">
        <f>SUM(G2344:G2359)</f>
        <v>208846273.16000003</v>
      </c>
      <c r="H2361" s="38">
        <f>SUM(H2344:H2359)</f>
        <v>215111661.35480002</v>
      </c>
      <c r="I2361" s="16"/>
      <c r="J2361" s="16"/>
    </row>
    <row r="2362" spans="1:10" x14ac:dyDescent="0.15">
      <c r="A2362" s="16"/>
      <c r="B2362" s="16"/>
      <c r="C2362" s="16"/>
      <c r="D2362" s="16"/>
      <c r="E2362" s="16"/>
      <c r="F2362" s="16"/>
      <c r="G2362" s="16"/>
      <c r="H2362" s="16"/>
      <c r="I2362" s="16"/>
      <c r="J2362" s="16"/>
    </row>
    <row r="2363" spans="1:10" ht="16" x14ac:dyDescent="0.2">
      <c r="A2363" s="16"/>
      <c r="B2363" s="46" t="s">
        <v>227</v>
      </c>
      <c r="C2363" s="16"/>
      <c r="D2363" s="47">
        <f>+D2469</f>
        <v>24790000</v>
      </c>
      <c r="E2363" s="47">
        <f>+E2469</f>
        <v>24790000</v>
      </c>
      <c r="F2363" s="47">
        <f>+F2469</f>
        <v>24790000</v>
      </c>
      <c r="G2363" s="47">
        <f>+G2469</f>
        <v>0</v>
      </c>
      <c r="H2363" s="47">
        <f>+H2469</f>
        <v>0</v>
      </c>
      <c r="I2363" s="16"/>
      <c r="J2363" s="16"/>
    </row>
    <row r="2364" spans="1:10" ht="16" x14ac:dyDescent="0.2">
      <c r="A2364" s="16"/>
      <c r="B2364" s="46" t="s">
        <v>228</v>
      </c>
      <c r="C2364" s="16"/>
      <c r="D2364" s="47">
        <f>+D2471</f>
        <v>23000000</v>
      </c>
      <c r="E2364" s="47">
        <f>+E2471</f>
        <v>0</v>
      </c>
      <c r="F2364" s="47">
        <f>+F2471</f>
        <v>0</v>
      </c>
      <c r="G2364" s="47">
        <f>+G2471</f>
        <v>0</v>
      </c>
      <c r="H2364" s="47">
        <f>+H2471</f>
        <v>0</v>
      </c>
      <c r="I2364" s="16"/>
      <c r="J2364" s="16"/>
    </row>
    <row r="2365" spans="1:10" ht="16" x14ac:dyDescent="0.2">
      <c r="A2365" s="16"/>
      <c r="B2365" s="46" t="s">
        <v>229</v>
      </c>
      <c r="C2365" s="16"/>
      <c r="D2365" s="47">
        <f>+D2477+D2479</f>
        <v>1444657.6</v>
      </c>
      <c r="E2365" s="47">
        <f>+E2477+E2479</f>
        <v>8655511.1966924798</v>
      </c>
      <c r="F2365" s="47">
        <f>+F2477+F2479</f>
        <v>11308101.980233835</v>
      </c>
      <c r="G2365" s="47">
        <f>+G2477+G2479</f>
        <v>15055176.706589473</v>
      </c>
      <c r="H2365" s="47">
        <f>+H2477+H2479</f>
        <v>19369139.614321101</v>
      </c>
      <c r="I2365" s="16"/>
      <c r="J2365" s="16"/>
    </row>
    <row r="2366" spans="1:10" ht="16" x14ac:dyDescent="0.2">
      <c r="A2366" s="16"/>
      <c r="B2366" s="46" t="s">
        <v>409</v>
      </c>
      <c r="C2366" s="16"/>
      <c r="D2366" s="47">
        <f>+D1307</f>
        <v>6000000</v>
      </c>
      <c r="E2366" s="47">
        <f>+E1307</f>
        <v>6414000</v>
      </c>
      <c r="F2366" s="47">
        <f>+F1307</f>
        <v>6721872</v>
      </c>
      <c r="G2366" s="47">
        <f>+G1307</f>
        <v>7010912.4959999993</v>
      </c>
      <c r="H2366" s="47">
        <f>+H1307</f>
        <v>7221239.8708800003</v>
      </c>
      <c r="I2366" s="16"/>
      <c r="J2366" s="16"/>
    </row>
    <row r="2367" spans="1:10" ht="16" x14ac:dyDescent="0.2">
      <c r="A2367" s="16"/>
      <c r="B2367" s="46" t="s">
        <v>230</v>
      </c>
      <c r="C2367" s="16"/>
      <c r="D2367" s="47">
        <f>+D2502</f>
        <v>752328840</v>
      </c>
      <c r="E2367" s="47">
        <f>+E2502</f>
        <v>826809395.16000009</v>
      </c>
      <c r="F2367" s="47">
        <f>+F2502</f>
        <v>891300527.98248005</v>
      </c>
      <c r="G2367" s="47">
        <f>+G2502</f>
        <v>956365466.52520096</v>
      </c>
      <c r="H2367" s="47">
        <f>+H2502</f>
        <v>1013747394.5167131</v>
      </c>
      <c r="I2367" s="16"/>
      <c r="J2367" s="16"/>
    </row>
    <row r="2368" spans="1:10" x14ac:dyDescent="0.15">
      <c r="A2368" s="16"/>
      <c r="B2368" s="16"/>
      <c r="C2368" s="16"/>
      <c r="D2368" s="16"/>
      <c r="E2368" s="16"/>
      <c r="F2368" s="16"/>
      <c r="G2368" s="16"/>
      <c r="H2368" s="16"/>
      <c r="I2368" s="16"/>
      <c r="J2368" s="16"/>
    </row>
    <row r="2369" spans="1:10" ht="16" x14ac:dyDescent="0.2">
      <c r="A2369" s="16"/>
      <c r="B2369" s="36" t="s">
        <v>25</v>
      </c>
      <c r="C2369" s="16"/>
      <c r="D2369" s="38">
        <f>+D2367+D2365+D2364+D2363+D2361+D2366</f>
        <v>993063497.60000002</v>
      </c>
      <c r="E2369" s="38">
        <f>+E2367+E2365+E2364+E2363+E2361+E2366</f>
        <v>1061072906.3566926</v>
      </c>
      <c r="F2369" s="38">
        <f>+F2367+F2365+F2364+F2363+F2361+F2366</f>
        <v>1136883873.9627137</v>
      </c>
      <c r="G2369" s="38">
        <f>+G2367+G2365+G2364+G2363+G2361+G2366</f>
        <v>1187277828.8877904</v>
      </c>
      <c r="H2369" s="38">
        <f>+H2367+H2365+H2364+H2363+H2361+H2366</f>
        <v>1255449435.3567142</v>
      </c>
      <c r="I2369" s="16"/>
      <c r="J2369" s="16"/>
    </row>
    <row r="2370" spans="1:10" x14ac:dyDescent="0.15">
      <c r="A2370" s="16"/>
      <c r="B2370" s="16"/>
      <c r="C2370" s="16"/>
      <c r="D2370" s="16"/>
      <c r="E2370" s="16"/>
      <c r="F2370" s="16"/>
      <c r="G2370" s="16"/>
      <c r="H2370" s="16"/>
      <c r="I2370" s="16"/>
      <c r="J2370" s="16"/>
    </row>
    <row r="2371" spans="1:10" x14ac:dyDescent="0.15">
      <c r="A2371" s="16"/>
      <c r="B2371" s="16"/>
      <c r="C2371" s="16"/>
      <c r="D2371" s="16"/>
      <c r="E2371" s="16"/>
      <c r="F2371" s="16"/>
      <c r="G2371" s="16"/>
      <c r="H2371" s="16"/>
      <c r="I2371" s="16"/>
      <c r="J2371" s="16"/>
    </row>
    <row r="2372" spans="1:10" x14ac:dyDescent="0.15">
      <c r="A2372" s="16"/>
      <c r="B2372" s="16"/>
      <c r="C2372" s="16"/>
      <c r="D2372" s="16"/>
      <c r="E2372" s="16"/>
      <c r="F2372" s="16"/>
      <c r="G2372" s="16"/>
      <c r="H2372" s="16"/>
      <c r="I2372" s="16"/>
      <c r="J2372" s="16"/>
    </row>
    <row r="2373" spans="1:10" ht="16" x14ac:dyDescent="0.2">
      <c r="A2373" s="16"/>
      <c r="B2373" s="36" t="s">
        <v>205</v>
      </c>
      <c r="C2373" s="16"/>
      <c r="D2373" s="16"/>
      <c r="E2373" s="16"/>
      <c r="F2373" s="16"/>
      <c r="G2373" s="16"/>
      <c r="H2373" s="16"/>
      <c r="I2373" s="16"/>
      <c r="J2373" s="16"/>
    </row>
    <row r="2374" spans="1:10" x14ac:dyDescent="0.15">
      <c r="A2374" s="16"/>
      <c r="B2374" s="16"/>
      <c r="C2374" s="16"/>
      <c r="D2374" s="16"/>
      <c r="E2374" s="16"/>
      <c r="F2374" s="16"/>
      <c r="G2374" s="16"/>
      <c r="H2374" s="16"/>
      <c r="I2374" s="16"/>
      <c r="J2374" s="16"/>
    </row>
    <row r="2375" spans="1:10" x14ac:dyDescent="0.15">
      <c r="A2375" s="16"/>
      <c r="B2375" s="25" t="s">
        <v>206</v>
      </c>
      <c r="C2375" s="16"/>
      <c r="D2375" s="16"/>
      <c r="E2375" s="16"/>
      <c r="F2375" s="16"/>
      <c r="G2375" s="16"/>
      <c r="H2375" s="16"/>
      <c r="I2375" s="16"/>
      <c r="J2375" s="16"/>
    </row>
    <row r="2376" spans="1:10" x14ac:dyDescent="0.15">
      <c r="A2376" s="16"/>
      <c r="B2376" s="16"/>
      <c r="C2376" s="16"/>
      <c r="D2376" s="16"/>
      <c r="E2376" s="16"/>
      <c r="F2376" s="16"/>
      <c r="G2376" s="16"/>
      <c r="H2376" s="16"/>
      <c r="I2376" s="16"/>
      <c r="J2376" s="16"/>
    </row>
    <row r="2377" spans="1:10" x14ac:dyDescent="0.15">
      <c r="A2377" s="16"/>
      <c r="B2377" s="16"/>
      <c r="C2377" s="19" t="s">
        <v>299</v>
      </c>
      <c r="D2377" s="16"/>
      <c r="E2377" s="16"/>
      <c r="F2377" s="16"/>
      <c r="G2377" s="16"/>
      <c r="H2377" s="16"/>
      <c r="I2377" s="16"/>
      <c r="J2377" s="16"/>
    </row>
    <row r="2378" spans="1:10" ht="16" x14ac:dyDescent="0.2">
      <c r="A2378" s="16"/>
      <c r="B2378" s="44" t="str">
        <f>+Instrucciones!C927</f>
        <v>Escritorios</v>
      </c>
      <c r="C2378" s="40">
        <f>+Instrucciones!E927</f>
        <v>6400000</v>
      </c>
      <c r="D2378" s="16"/>
      <c r="E2378" s="27" t="s">
        <v>6</v>
      </c>
      <c r="F2378" s="40">
        <f>+Instrucciones!G927</f>
        <v>3</v>
      </c>
      <c r="G2378" s="16"/>
      <c r="H2378" s="12">
        <v>1</v>
      </c>
      <c r="I2378" s="48">
        <f>IF(F2378&gt;H2378-1,F2382,0)</f>
        <v>5190000</v>
      </c>
      <c r="J2378" s="16"/>
    </row>
    <row r="2379" spans="1:10" ht="16" x14ac:dyDescent="0.2">
      <c r="A2379" s="16"/>
      <c r="B2379" s="44" t="str">
        <f>+Instrucciones!C928</f>
        <v>Sillas ergonómicas</v>
      </c>
      <c r="C2379" s="40">
        <f>+Instrucciones!E928</f>
        <v>4800000</v>
      </c>
      <c r="D2379" s="16"/>
      <c r="E2379" s="16"/>
      <c r="F2379" s="16"/>
      <c r="G2379" s="16"/>
      <c r="H2379" s="12">
        <v>2</v>
      </c>
      <c r="I2379" s="48">
        <f>IF(F2378&gt;H2379-1,F2382,0)</f>
        <v>5190000</v>
      </c>
      <c r="J2379" s="16"/>
    </row>
    <row r="2380" spans="1:10" ht="16" x14ac:dyDescent="0.2">
      <c r="A2380" s="16"/>
      <c r="B2380" s="44" t="str">
        <f>+Instrucciones!C929</f>
        <v>Mesa reuniones</v>
      </c>
      <c r="C2380" s="40">
        <f>+Instrucciones!E929</f>
        <v>2000000</v>
      </c>
      <c r="D2380" s="16"/>
      <c r="E2380" s="27" t="s">
        <v>208</v>
      </c>
      <c r="F2380" s="40">
        <f>+Instrucciones!G930</f>
        <v>1730000</v>
      </c>
      <c r="G2380" s="16"/>
      <c r="H2380" s="12">
        <v>3</v>
      </c>
      <c r="I2380" s="48">
        <f>IF(F2378&gt;H2380-1,F2382,0)</f>
        <v>5190000</v>
      </c>
      <c r="J2380" s="16"/>
    </row>
    <row r="2381" spans="1:10" ht="16" x14ac:dyDescent="0.2">
      <c r="A2381" s="16"/>
      <c r="B2381" s="44" t="str">
        <f>+Instrucciones!C930</f>
        <v>Archivadores</v>
      </c>
      <c r="C2381" s="40">
        <f>+Instrucciones!E930</f>
        <v>1600000</v>
      </c>
      <c r="D2381" s="16"/>
      <c r="E2381" s="16"/>
      <c r="F2381" s="16"/>
      <c r="G2381" s="16"/>
      <c r="H2381" s="12">
        <v>4</v>
      </c>
      <c r="I2381" s="48">
        <f>IF(F2378&gt;H2381-1,F2382,0)</f>
        <v>0</v>
      </c>
      <c r="J2381" s="16"/>
    </row>
    <row r="2382" spans="1:10" ht="16" x14ac:dyDescent="0.2">
      <c r="A2382" s="16"/>
      <c r="B2382" s="44" t="str">
        <f>+Instrucciones!C931</f>
        <v>Recepción</v>
      </c>
      <c r="C2382" s="40">
        <f>+Instrucciones!E931</f>
        <v>2500000</v>
      </c>
      <c r="D2382" s="16"/>
      <c r="E2382" s="27" t="s">
        <v>207</v>
      </c>
      <c r="F2382" s="38">
        <f>+(C2391-F2380)/F2378</f>
        <v>5190000</v>
      </c>
      <c r="G2382" s="16"/>
      <c r="H2382" s="12">
        <v>5</v>
      </c>
      <c r="I2382" s="48">
        <f>IF(F2378&gt;H2382-1,F2382,0)</f>
        <v>0</v>
      </c>
      <c r="J2382" s="16"/>
    </row>
    <row r="2383" spans="1:10" ht="16" x14ac:dyDescent="0.2">
      <c r="A2383" s="16"/>
      <c r="B2383" s="44">
        <f>+Instrucciones!C932</f>
        <v>0</v>
      </c>
      <c r="C2383" s="40">
        <f>+Instrucciones!E932</f>
        <v>0</v>
      </c>
      <c r="D2383" s="16"/>
      <c r="E2383" s="16"/>
      <c r="F2383" s="16"/>
      <c r="G2383" s="16"/>
      <c r="H2383" s="12"/>
      <c r="I2383" s="12"/>
      <c r="J2383" s="16"/>
    </row>
    <row r="2384" spans="1:10" ht="16" x14ac:dyDescent="0.2">
      <c r="A2384" s="16"/>
      <c r="B2384" s="44">
        <f>+Instrucciones!C933</f>
        <v>0</v>
      </c>
      <c r="C2384" s="40">
        <f>+Instrucciones!E933</f>
        <v>0</v>
      </c>
      <c r="D2384" s="16"/>
      <c r="E2384" s="16"/>
      <c r="F2384" s="16"/>
      <c r="G2384" s="16"/>
      <c r="H2384" s="12"/>
      <c r="I2384" s="12"/>
      <c r="J2384" s="16"/>
    </row>
    <row r="2385" spans="1:10" ht="16" x14ac:dyDescent="0.2">
      <c r="A2385" s="16"/>
      <c r="B2385" s="44">
        <f>+Instrucciones!C934</f>
        <v>0</v>
      </c>
      <c r="C2385" s="40">
        <f>+Instrucciones!E934</f>
        <v>0</v>
      </c>
      <c r="D2385" s="16"/>
      <c r="E2385" s="16"/>
      <c r="F2385" s="16"/>
      <c r="G2385" s="16"/>
      <c r="H2385" s="12"/>
      <c r="I2385" s="12"/>
      <c r="J2385" s="16"/>
    </row>
    <row r="2386" spans="1:10" ht="16" x14ac:dyDescent="0.2">
      <c r="A2386" s="16"/>
      <c r="B2386" s="44">
        <f>+Instrucciones!C935</f>
        <v>0</v>
      </c>
      <c r="C2386" s="40">
        <f>+Instrucciones!E935</f>
        <v>0</v>
      </c>
      <c r="D2386" s="16"/>
      <c r="E2386" s="16"/>
      <c r="F2386" s="16"/>
      <c r="G2386" s="16"/>
      <c r="H2386" s="12"/>
      <c r="I2386" s="12"/>
      <c r="J2386" s="16"/>
    </row>
    <row r="2387" spans="1:10" ht="16" x14ac:dyDescent="0.2">
      <c r="A2387" s="16"/>
      <c r="B2387" s="44">
        <f>+Instrucciones!C936</f>
        <v>0</v>
      </c>
      <c r="C2387" s="40">
        <f>+Instrucciones!E936</f>
        <v>0</v>
      </c>
      <c r="D2387" s="16"/>
      <c r="E2387" s="16"/>
      <c r="F2387" s="16"/>
      <c r="G2387" s="16"/>
      <c r="H2387" s="12"/>
      <c r="I2387" s="12"/>
      <c r="J2387" s="16"/>
    </row>
    <row r="2388" spans="1:10" ht="16" x14ac:dyDescent="0.2">
      <c r="A2388" s="16"/>
      <c r="B2388" s="44">
        <f>+Instrucciones!C937</f>
        <v>0</v>
      </c>
      <c r="C2388" s="40">
        <f>+Instrucciones!E937</f>
        <v>0</v>
      </c>
      <c r="D2388" s="16"/>
      <c r="E2388" s="16"/>
      <c r="F2388" s="16"/>
      <c r="G2388" s="16"/>
      <c r="H2388" s="12"/>
      <c r="I2388" s="12"/>
      <c r="J2388" s="16"/>
    </row>
    <row r="2389" spans="1:10" ht="16" x14ac:dyDescent="0.2">
      <c r="A2389" s="16"/>
      <c r="B2389" s="44">
        <f>+Instrucciones!C938</f>
        <v>0</v>
      </c>
      <c r="C2389" s="40">
        <f>+Instrucciones!E938</f>
        <v>0</v>
      </c>
      <c r="D2389" s="16"/>
      <c r="E2389" s="16"/>
      <c r="F2389" s="16"/>
      <c r="G2389" s="16"/>
      <c r="H2389" s="12"/>
      <c r="I2389" s="12"/>
      <c r="J2389" s="16"/>
    </row>
    <row r="2390" spans="1:10" x14ac:dyDescent="0.15">
      <c r="A2390" s="16"/>
      <c r="B2390" s="16"/>
      <c r="C2390" s="16"/>
      <c r="D2390" s="16"/>
      <c r="E2390" s="16"/>
      <c r="F2390" s="16"/>
      <c r="G2390" s="16"/>
      <c r="H2390" s="12"/>
      <c r="I2390" s="12"/>
      <c r="J2390" s="16"/>
    </row>
    <row r="2391" spans="1:10" ht="16" x14ac:dyDescent="0.2">
      <c r="A2391" s="16"/>
      <c r="B2391" s="16"/>
      <c r="C2391" s="38">
        <f>SUM(C2378:C2389)</f>
        <v>17300000</v>
      </c>
      <c r="D2391" s="16"/>
      <c r="E2391" s="16"/>
      <c r="F2391" s="16"/>
      <c r="G2391" s="16"/>
      <c r="H2391" s="12"/>
      <c r="I2391" s="12"/>
      <c r="J2391" s="16"/>
    </row>
    <row r="2392" spans="1:10" x14ac:dyDescent="0.15">
      <c r="A2392" s="16"/>
      <c r="B2392" s="16"/>
      <c r="C2392" s="16"/>
      <c r="D2392" s="16"/>
      <c r="E2392" s="16"/>
      <c r="F2392" s="16"/>
      <c r="G2392" s="16"/>
      <c r="H2392" s="12"/>
      <c r="I2392" s="12"/>
      <c r="J2392" s="16"/>
    </row>
    <row r="2393" spans="1:10" x14ac:dyDescent="0.15">
      <c r="A2393" s="16"/>
      <c r="B2393" s="16"/>
      <c r="C2393" s="16"/>
      <c r="D2393" s="16"/>
      <c r="E2393" s="16"/>
      <c r="F2393" s="16"/>
      <c r="G2393" s="16"/>
      <c r="H2393" s="12"/>
      <c r="I2393" s="12"/>
      <c r="J2393" s="16"/>
    </row>
    <row r="2394" spans="1:10" x14ac:dyDescent="0.15">
      <c r="A2394" s="16"/>
      <c r="B2394" s="25" t="s">
        <v>209</v>
      </c>
      <c r="C2394" s="16"/>
      <c r="D2394" s="16"/>
      <c r="E2394" s="16"/>
      <c r="F2394" s="16"/>
      <c r="G2394" s="16"/>
      <c r="H2394" s="12"/>
      <c r="I2394" s="12"/>
      <c r="J2394" s="16"/>
    </row>
    <row r="2395" spans="1:10" x14ac:dyDescent="0.15">
      <c r="A2395" s="16"/>
      <c r="B2395" s="16"/>
      <c r="C2395" s="16"/>
      <c r="D2395" s="16"/>
      <c r="E2395" s="16"/>
      <c r="F2395" s="16"/>
      <c r="G2395" s="16"/>
      <c r="H2395" s="12"/>
      <c r="I2395" s="12"/>
      <c r="J2395" s="16"/>
    </row>
    <row r="2396" spans="1:10" ht="16" x14ac:dyDescent="0.2">
      <c r="A2396" s="16"/>
      <c r="B2396" s="44">
        <f>+Instrucciones!C941</f>
        <v>0</v>
      </c>
      <c r="C2396" s="40">
        <f>+Instrucciones!E941</f>
        <v>0</v>
      </c>
      <c r="D2396" s="16"/>
      <c r="E2396" s="27" t="s">
        <v>6</v>
      </c>
      <c r="F2396" s="40">
        <f>+Instrucciones!G941</f>
        <v>10</v>
      </c>
      <c r="G2396" s="16"/>
      <c r="H2396" s="12">
        <v>1</v>
      </c>
      <c r="I2396" s="48">
        <f>IF(F2396&gt;H2396-1,F2403,0)</f>
        <v>0</v>
      </c>
      <c r="J2396" s="16"/>
    </row>
    <row r="2397" spans="1:10" ht="16" x14ac:dyDescent="0.2">
      <c r="A2397" s="16"/>
      <c r="B2397" s="44">
        <f>+Instrucciones!C942</f>
        <v>0</v>
      </c>
      <c r="C2397" s="40">
        <f>+Instrucciones!E942</f>
        <v>0</v>
      </c>
      <c r="D2397" s="16"/>
      <c r="E2397" s="16"/>
      <c r="F2397" s="16"/>
      <c r="G2397" s="16"/>
      <c r="H2397" s="12">
        <v>2</v>
      </c>
      <c r="I2397" s="48">
        <f>IF(F2396&gt;H2397-1,F2403,0)</f>
        <v>0</v>
      </c>
      <c r="J2397" s="16"/>
    </row>
    <row r="2398" spans="1:10" ht="16" x14ac:dyDescent="0.2">
      <c r="A2398" s="16"/>
      <c r="B2398" s="44">
        <f>+Instrucciones!C943</f>
        <v>0</v>
      </c>
      <c r="C2398" s="40">
        <f>+Instrucciones!E943</f>
        <v>0</v>
      </c>
      <c r="D2398" s="16"/>
      <c r="E2398" s="27" t="s">
        <v>208</v>
      </c>
      <c r="F2398" s="40">
        <f>+Instrucciones!G947</f>
        <v>0</v>
      </c>
      <c r="G2398" s="16"/>
      <c r="H2398" s="12">
        <v>3</v>
      </c>
      <c r="I2398" s="48">
        <f>IF(F2396&gt;H2398-1,F2403,0)</f>
        <v>0</v>
      </c>
      <c r="J2398" s="16"/>
    </row>
    <row r="2399" spans="1:10" ht="16" x14ac:dyDescent="0.2">
      <c r="A2399" s="16"/>
      <c r="B2399" s="44">
        <f>+Instrucciones!C944</f>
        <v>0</v>
      </c>
      <c r="C2399" s="40">
        <f>+Instrucciones!E944</f>
        <v>0</v>
      </c>
      <c r="D2399" s="16"/>
      <c r="E2399" s="49"/>
      <c r="F2399" s="50"/>
      <c r="G2399" s="16"/>
      <c r="H2399" s="12"/>
      <c r="I2399" s="51"/>
      <c r="J2399" s="16"/>
    </row>
    <row r="2400" spans="1:10" ht="16" x14ac:dyDescent="0.2">
      <c r="A2400" s="16"/>
      <c r="B2400" s="44">
        <f>+Instrucciones!C945</f>
        <v>0</v>
      </c>
      <c r="C2400" s="40">
        <f>+Instrucciones!E945</f>
        <v>0</v>
      </c>
      <c r="D2400" s="16"/>
      <c r="E2400" s="49"/>
      <c r="F2400" s="50"/>
      <c r="G2400" s="16"/>
      <c r="H2400" s="12"/>
      <c r="I2400" s="51"/>
      <c r="J2400" s="16"/>
    </row>
    <row r="2401" spans="1:10" ht="16" x14ac:dyDescent="0.2">
      <c r="A2401" s="16"/>
      <c r="B2401" s="44">
        <f>+Instrucciones!C946</f>
        <v>0</v>
      </c>
      <c r="C2401" s="40">
        <f>+Instrucciones!E946</f>
        <v>0</v>
      </c>
      <c r="D2401" s="16"/>
      <c r="E2401" s="49"/>
      <c r="F2401" s="50"/>
      <c r="G2401" s="16"/>
      <c r="H2401" s="12"/>
      <c r="I2401" s="51"/>
      <c r="J2401" s="16"/>
    </row>
    <row r="2402" spans="1:10" ht="16" x14ac:dyDescent="0.2">
      <c r="A2402" s="16"/>
      <c r="B2402" s="44">
        <f>+Instrucciones!C947</f>
        <v>0</v>
      </c>
      <c r="C2402" s="40">
        <f>+Instrucciones!E947</f>
        <v>0</v>
      </c>
      <c r="D2402" s="16"/>
      <c r="E2402" s="16"/>
      <c r="F2402" s="16"/>
      <c r="G2402" s="16"/>
      <c r="H2402" s="12">
        <v>4</v>
      </c>
      <c r="I2402" s="51">
        <f>IF(F2396&gt;H2402-1,F2403,0)</f>
        <v>0</v>
      </c>
      <c r="J2402" s="16"/>
    </row>
    <row r="2403" spans="1:10" ht="16" x14ac:dyDescent="0.2">
      <c r="A2403" s="16"/>
      <c r="B2403" s="44">
        <f>+Instrucciones!C948</f>
        <v>0</v>
      </c>
      <c r="C2403" s="40">
        <f>+Instrucciones!E948</f>
        <v>0</v>
      </c>
      <c r="D2403" s="16"/>
      <c r="E2403" s="27" t="s">
        <v>207</v>
      </c>
      <c r="F2403" s="38">
        <f>+(C2405-F2398)/F2396</f>
        <v>0</v>
      </c>
      <c r="G2403" s="16"/>
      <c r="H2403" s="12">
        <v>5</v>
      </c>
      <c r="I2403" s="51">
        <f>IF(F2396&gt;H2403-1,F2403,0)</f>
        <v>0</v>
      </c>
      <c r="J2403" s="16"/>
    </row>
    <row r="2404" spans="1:10" x14ac:dyDescent="0.15">
      <c r="A2404" s="16"/>
      <c r="B2404" s="16"/>
      <c r="C2404" s="16"/>
      <c r="D2404" s="16"/>
      <c r="E2404" s="16"/>
      <c r="F2404" s="16"/>
      <c r="G2404" s="16"/>
      <c r="H2404" s="12"/>
      <c r="I2404" s="12"/>
      <c r="J2404" s="16"/>
    </row>
    <row r="2405" spans="1:10" ht="16" x14ac:dyDescent="0.2">
      <c r="A2405" s="16"/>
      <c r="B2405" s="16"/>
      <c r="C2405" s="38">
        <f>SUM(C2396:C2403)</f>
        <v>0</v>
      </c>
      <c r="D2405" s="16"/>
      <c r="E2405" s="16"/>
      <c r="F2405" s="16"/>
      <c r="G2405" s="16"/>
      <c r="H2405" s="12"/>
      <c r="I2405" s="12"/>
      <c r="J2405" s="16"/>
    </row>
    <row r="2406" spans="1:10" x14ac:dyDescent="0.15">
      <c r="A2406" s="16"/>
      <c r="B2406" s="16"/>
      <c r="C2406" s="16"/>
      <c r="D2406" s="16"/>
      <c r="E2406" s="16"/>
      <c r="F2406" s="16"/>
      <c r="G2406" s="16"/>
      <c r="H2406" s="12"/>
      <c r="I2406" s="12"/>
      <c r="J2406" s="16"/>
    </row>
    <row r="2407" spans="1:10" x14ac:dyDescent="0.15">
      <c r="A2407" s="16"/>
      <c r="B2407" s="16"/>
      <c r="C2407" s="16"/>
      <c r="D2407" s="16"/>
      <c r="E2407" s="16"/>
      <c r="F2407" s="16"/>
      <c r="G2407" s="16"/>
      <c r="H2407" s="12"/>
      <c r="I2407" s="12"/>
      <c r="J2407" s="16"/>
    </row>
    <row r="2408" spans="1:10" x14ac:dyDescent="0.15">
      <c r="A2408" s="16"/>
      <c r="B2408" s="25" t="s">
        <v>210</v>
      </c>
      <c r="C2408" s="16"/>
      <c r="D2408" s="16"/>
      <c r="E2408" s="16"/>
      <c r="F2408" s="16"/>
      <c r="G2408" s="16"/>
      <c r="H2408" s="12"/>
      <c r="I2408" s="12"/>
      <c r="J2408" s="16"/>
    </row>
    <row r="2409" spans="1:10" x14ac:dyDescent="0.15">
      <c r="A2409" s="16"/>
      <c r="B2409" s="16"/>
      <c r="C2409" s="16"/>
      <c r="D2409" s="16"/>
      <c r="E2409" s="16"/>
      <c r="F2409" s="16"/>
      <c r="G2409" s="16"/>
      <c r="H2409" s="12"/>
      <c r="I2409" s="12"/>
      <c r="J2409" s="16"/>
    </row>
    <row r="2410" spans="1:10" ht="16" x14ac:dyDescent="0.2">
      <c r="A2410" s="16"/>
      <c r="B2410" s="44">
        <f>+Instrucciones!C951</f>
        <v>0</v>
      </c>
      <c r="C2410" s="40">
        <f>+Instrucciones!E951</f>
        <v>0</v>
      </c>
      <c r="D2410" s="16"/>
      <c r="E2410" s="27" t="s">
        <v>6</v>
      </c>
      <c r="F2410" s="40">
        <f>+Instrucciones!G951</f>
        <v>2</v>
      </c>
      <c r="G2410" s="16"/>
      <c r="H2410" s="12">
        <v>1</v>
      </c>
      <c r="I2410" s="48">
        <f>IF(F2410&gt;H2410-1,F2414,0)</f>
        <v>0</v>
      </c>
      <c r="J2410" s="16"/>
    </row>
    <row r="2411" spans="1:10" ht="16" x14ac:dyDescent="0.2">
      <c r="A2411" s="16"/>
      <c r="B2411" s="44">
        <f>+Instrucciones!C952</f>
        <v>0</v>
      </c>
      <c r="C2411" s="40">
        <f>+Instrucciones!E952</f>
        <v>0</v>
      </c>
      <c r="D2411" s="16"/>
      <c r="E2411" s="16"/>
      <c r="F2411" s="16"/>
      <c r="G2411" s="16"/>
      <c r="H2411" s="12">
        <v>2</v>
      </c>
      <c r="I2411" s="48">
        <f>IF(F2410&gt;H2411-1,F2414,0)</f>
        <v>0</v>
      </c>
      <c r="J2411" s="16"/>
    </row>
    <row r="2412" spans="1:10" ht="16" x14ac:dyDescent="0.2">
      <c r="A2412" s="16"/>
      <c r="B2412" s="44">
        <f>+Instrucciones!C953</f>
        <v>0</v>
      </c>
      <c r="C2412" s="40">
        <f>+Instrucciones!E953</f>
        <v>0</v>
      </c>
      <c r="D2412" s="16"/>
      <c r="E2412" s="27" t="s">
        <v>208</v>
      </c>
      <c r="F2412" s="40">
        <f>+Instrucciones!G954</f>
        <v>0</v>
      </c>
      <c r="G2412" s="16"/>
      <c r="H2412" s="12">
        <v>3</v>
      </c>
      <c r="I2412" s="48">
        <f>IF(F2410&gt;H2412-1,F2414,0)</f>
        <v>0</v>
      </c>
      <c r="J2412" s="16"/>
    </row>
    <row r="2413" spans="1:10" ht="16" x14ac:dyDescent="0.2">
      <c r="A2413" s="16"/>
      <c r="B2413" s="44">
        <f>+Instrucciones!C954</f>
        <v>0</v>
      </c>
      <c r="C2413" s="40">
        <f>+Instrucciones!E954</f>
        <v>0</v>
      </c>
      <c r="D2413" s="16"/>
      <c r="E2413" s="16"/>
      <c r="F2413" s="16"/>
      <c r="G2413" s="16"/>
      <c r="H2413" s="12">
        <v>4</v>
      </c>
      <c r="I2413" s="48">
        <f>IF(F2410&gt;H2413-1,F2414,0)</f>
        <v>0</v>
      </c>
      <c r="J2413" s="16"/>
    </row>
    <row r="2414" spans="1:10" ht="16" x14ac:dyDescent="0.2">
      <c r="A2414" s="16"/>
      <c r="B2414" s="44">
        <f>+Instrucciones!C955</f>
        <v>0</v>
      </c>
      <c r="C2414" s="40">
        <f>+Instrucciones!E955</f>
        <v>0</v>
      </c>
      <c r="D2414" s="16"/>
      <c r="E2414" s="27" t="s">
        <v>207</v>
      </c>
      <c r="F2414" s="38">
        <f>+(C2416-F2412)/F2410</f>
        <v>0</v>
      </c>
      <c r="G2414" s="16"/>
      <c r="H2414" s="12">
        <v>5</v>
      </c>
      <c r="I2414" s="48">
        <f>IF(F2410&gt;H2414-1,F2414,0)</f>
        <v>0</v>
      </c>
      <c r="J2414" s="16"/>
    </row>
    <row r="2415" spans="1:10" x14ac:dyDescent="0.15">
      <c r="A2415" s="16"/>
      <c r="B2415" s="16"/>
      <c r="C2415" s="16"/>
      <c r="D2415" s="16"/>
      <c r="E2415" s="16"/>
      <c r="F2415" s="16"/>
      <c r="G2415" s="16"/>
      <c r="H2415" s="12"/>
      <c r="I2415" s="12"/>
      <c r="J2415" s="16"/>
    </row>
    <row r="2416" spans="1:10" ht="16" x14ac:dyDescent="0.2">
      <c r="A2416" s="16"/>
      <c r="B2416" s="16"/>
      <c r="C2416" s="38">
        <f>SUM(C2410:C2414)</f>
        <v>0</v>
      </c>
      <c r="D2416" s="16"/>
      <c r="E2416" s="16"/>
      <c r="F2416" s="16"/>
      <c r="G2416" s="16"/>
      <c r="H2416" s="12"/>
      <c r="I2416" s="12"/>
      <c r="J2416" s="16"/>
    </row>
    <row r="2417" spans="1:10" x14ac:dyDescent="0.15">
      <c r="A2417" s="16"/>
      <c r="B2417" s="16"/>
      <c r="C2417" s="16"/>
      <c r="D2417" s="16"/>
      <c r="E2417" s="16"/>
      <c r="F2417" s="16"/>
      <c r="G2417" s="16"/>
      <c r="H2417" s="12"/>
      <c r="I2417" s="12"/>
      <c r="J2417" s="16"/>
    </row>
    <row r="2418" spans="1:10" x14ac:dyDescent="0.15">
      <c r="A2418" s="16"/>
      <c r="B2418" s="16"/>
      <c r="C2418" s="16"/>
      <c r="D2418" s="16"/>
      <c r="E2418" s="16"/>
      <c r="F2418" s="16"/>
      <c r="G2418" s="16"/>
      <c r="H2418" s="12"/>
      <c r="I2418" s="12"/>
      <c r="J2418" s="16"/>
    </row>
    <row r="2419" spans="1:10" x14ac:dyDescent="0.15">
      <c r="A2419" s="16"/>
      <c r="B2419" s="25" t="s">
        <v>211</v>
      </c>
      <c r="C2419" s="16"/>
      <c r="D2419" s="16"/>
      <c r="E2419" s="16"/>
      <c r="F2419" s="16"/>
      <c r="G2419" s="16"/>
      <c r="H2419" s="12"/>
      <c r="I2419" s="12"/>
      <c r="J2419" s="16"/>
    </row>
    <row r="2420" spans="1:10" x14ac:dyDescent="0.15">
      <c r="A2420" s="16"/>
      <c r="B2420" s="16"/>
      <c r="C2420" s="16"/>
      <c r="D2420" s="16"/>
      <c r="E2420" s="16"/>
      <c r="F2420" s="16"/>
      <c r="G2420" s="16"/>
      <c r="H2420" s="12"/>
      <c r="I2420" s="12"/>
      <c r="J2420" s="16"/>
    </row>
    <row r="2421" spans="1:10" ht="16" x14ac:dyDescent="0.2">
      <c r="A2421" s="16"/>
      <c r="B2421" s="44">
        <f>+Instrucciones!C958</f>
        <v>0</v>
      </c>
      <c r="C2421" s="40">
        <f>+Instrucciones!E958</f>
        <v>0</v>
      </c>
      <c r="D2421" s="16"/>
      <c r="E2421" s="16"/>
      <c r="F2421" s="16"/>
      <c r="G2421" s="16"/>
      <c r="H2421" s="12"/>
      <c r="I2421" s="12"/>
      <c r="J2421" s="16"/>
    </row>
    <row r="2422" spans="1:10" ht="16" x14ac:dyDescent="0.2">
      <c r="A2422" s="16"/>
      <c r="B2422" s="44">
        <f>+Instrucciones!C959</f>
        <v>0</v>
      </c>
      <c r="C2422" s="40">
        <f>+Instrucciones!E959</f>
        <v>0</v>
      </c>
      <c r="D2422" s="16"/>
      <c r="E2422" s="16"/>
      <c r="F2422" s="16"/>
      <c r="G2422" s="16"/>
      <c r="H2422" s="12"/>
      <c r="I2422" s="12"/>
      <c r="J2422" s="16"/>
    </row>
    <row r="2423" spans="1:10" x14ac:dyDescent="0.15">
      <c r="A2423" s="16"/>
      <c r="B2423" s="16"/>
      <c r="C2423" s="16"/>
      <c r="D2423" s="16"/>
      <c r="E2423" s="16"/>
      <c r="F2423" s="16"/>
      <c r="G2423" s="16"/>
      <c r="H2423" s="12"/>
      <c r="I2423" s="12"/>
      <c r="J2423" s="16"/>
    </row>
    <row r="2424" spans="1:10" ht="16" x14ac:dyDescent="0.2">
      <c r="A2424" s="16"/>
      <c r="B2424" s="16"/>
      <c r="C2424" s="38">
        <f>SUM(C2421:C2422)</f>
        <v>0</v>
      </c>
      <c r="D2424" s="16"/>
      <c r="E2424" s="16"/>
      <c r="F2424" s="16"/>
      <c r="G2424" s="16"/>
      <c r="H2424" s="12"/>
      <c r="I2424" s="12"/>
      <c r="J2424" s="16"/>
    </row>
    <row r="2425" spans="1:10" x14ac:dyDescent="0.15">
      <c r="A2425" s="16"/>
      <c r="B2425" s="16"/>
      <c r="C2425" s="16"/>
      <c r="D2425" s="16"/>
      <c r="E2425" s="16"/>
      <c r="F2425" s="16"/>
      <c r="G2425" s="16"/>
      <c r="H2425" s="12"/>
      <c r="I2425" s="12"/>
      <c r="J2425" s="16"/>
    </row>
    <row r="2426" spans="1:10" x14ac:dyDescent="0.15">
      <c r="A2426" s="16"/>
      <c r="B2426" s="16"/>
      <c r="C2426" s="16"/>
      <c r="D2426" s="16"/>
      <c r="E2426" s="16"/>
      <c r="F2426" s="16"/>
      <c r="G2426" s="16"/>
      <c r="H2426" s="12"/>
      <c r="I2426" s="12"/>
      <c r="J2426" s="16"/>
    </row>
    <row r="2427" spans="1:10" x14ac:dyDescent="0.15">
      <c r="A2427" s="16"/>
      <c r="B2427" s="25" t="s">
        <v>212</v>
      </c>
      <c r="C2427" s="16"/>
      <c r="D2427" s="16"/>
      <c r="E2427" s="16"/>
      <c r="F2427" s="16"/>
      <c r="G2427" s="16"/>
      <c r="H2427" s="12"/>
      <c r="I2427" s="12"/>
      <c r="J2427" s="16"/>
    </row>
    <row r="2428" spans="1:10" x14ac:dyDescent="0.15">
      <c r="A2428" s="16"/>
      <c r="B2428" s="16"/>
      <c r="C2428" s="16"/>
      <c r="D2428" s="16"/>
      <c r="E2428" s="16"/>
      <c r="F2428" s="16"/>
      <c r="G2428" s="16"/>
      <c r="H2428" s="12"/>
      <c r="I2428" s="12"/>
      <c r="J2428" s="16"/>
    </row>
    <row r="2429" spans="1:10" ht="16" x14ac:dyDescent="0.2">
      <c r="A2429" s="16"/>
      <c r="B2429" s="44">
        <f>+Instrucciones!C962</f>
        <v>0</v>
      </c>
      <c r="C2429" s="40">
        <f>+Instrucciones!E962</f>
        <v>0</v>
      </c>
      <c r="D2429" s="16"/>
      <c r="E2429" s="27" t="s">
        <v>6</v>
      </c>
      <c r="F2429" s="40">
        <f>+Instrucciones!G962</f>
        <v>5</v>
      </c>
      <c r="G2429" s="16"/>
      <c r="H2429" s="12">
        <v>1</v>
      </c>
      <c r="I2429" s="48">
        <f>IF(F2429&gt;H2429-1,F2433,0)</f>
        <v>0</v>
      </c>
      <c r="J2429" s="16"/>
    </row>
    <row r="2430" spans="1:10" ht="16" x14ac:dyDescent="0.2">
      <c r="A2430" s="16"/>
      <c r="B2430" s="44">
        <f>+Instrucciones!C963</f>
        <v>0</v>
      </c>
      <c r="C2430" s="40">
        <f>+Instrucciones!E963</f>
        <v>0</v>
      </c>
      <c r="D2430" s="16"/>
      <c r="E2430" s="16"/>
      <c r="F2430" s="16"/>
      <c r="G2430" s="16"/>
      <c r="H2430" s="12">
        <v>2</v>
      </c>
      <c r="I2430" s="48">
        <f>IF(F2429&gt;H2430-1,F2433,0)</f>
        <v>0</v>
      </c>
      <c r="J2430" s="16"/>
    </row>
    <row r="2431" spans="1:10" ht="16" x14ac:dyDescent="0.2">
      <c r="A2431" s="16"/>
      <c r="B2431" s="44">
        <f>+Instrucciones!C964</f>
        <v>0</v>
      </c>
      <c r="C2431" s="40">
        <f>+Instrucciones!E964</f>
        <v>0</v>
      </c>
      <c r="D2431" s="16"/>
      <c r="E2431" s="27" t="s">
        <v>208</v>
      </c>
      <c r="F2431" s="40">
        <f>+Instrucciones!G966</f>
        <v>0</v>
      </c>
      <c r="G2431" s="16"/>
      <c r="H2431" s="12">
        <v>3</v>
      </c>
      <c r="I2431" s="48">
        <f>IF(F2429&gt;H2431-1,F2433,0)</f>
        <v>0</v>
      </c>
      <c r="J2431" s="16"/>
    </row>
    <row r="2432" spans="1:10" ht="16" x14ac:dyDescent="0.2">
      <c r="A2432" s="16"/>
      <c r="B2432" s="44">
        <f>+Instrucciones!C966</f>
        <v>0</v>
      </c>
      <c r="C2432" s="40">
        <f>+Instrucciones!E966</f>
        <v>0</v>
      </c>
      <c r="D2432" s="16"/>
      <c r="E2432" s="16"/>
      <c r="F2432" s="16"/>
      <c r="G2432" s="16"/>
      <c r="H2432" s="12">
        <v>4</v>
      </c>
      <c r="I2432" s="48">
        <f>IF(F2429&gt;H2432-1,F2433,0)</f>
        <v>0</v>
      </c>
      <c r="J2432" s="16"/>
    </row>
    <row r="2433" spans="1:10" ht="16" x14ac:dyDescent="0.2">
      <c r="A2433" s="16"/>
      <c r="B2433" s="16"/>
      <c r="C2433" s="16"/>
      <c r="D2433" s="16"/>
      <c r="E2433" s="27" t="s">
        <v>207</v>
      </c>
      <c r="F2433" s="38">
        <f>+(C2435-F2431)/F2429</f>
        <v>0</v>
      </c>
      <c r="G2433" s="16"/>
      <c r="H2433" s="12">
        <v>5</v>
      </c>
      <c r="I2433" s="48">
        <f>IF(F2429&gt;H2433-1,F2433,0)</f>
        <v>0</v>
      </c>
      <c r="J2433" s="16"/>
    </row>
    <row r="2434" spans="1:10" x14ac:dyDescent="0.15">
      <c r="A2434" s="16"/>
      <c r="B2434" s="16"/>
      <c r="C2434" s="16"/>
      <c r="D2434" s="16"/>
      <c r="E2434" s="16"/>
      <c r="F2434" s="16"/>
      <c r="G2434" s="16"/>
      <c r="H2434" s="12"/>
      <c r="I2434" s="12"/>
      <c r="J2434" s="16"/>
    </row>
    <row r="2435" spans="1:10" ht="16" x14ac:dyDescent="0.2">
      <c r="A2435" s="16"/>
      <c r="B2435" s="16"/>
      <c r="C2435" s="38">
        <f>SUM(C2429:C2433)</f>
        <v>0</v>
      </c>
      <c r="D2435" s="16"/>
      <c r="E2435" s="16"/>
      <c r="F2435" s="16"/>
      <c r="G2435" s="16"/>
      <c r="H2435" s="12"/>
      <c r="I2435" s="12"/>
      <c r="J2435" s="16"/>
    </row>
    <row r="2436" spans="1:10" x14ac:dyDescent="0.15">
      <c r="A2436" s="16"/>
      <c r="B2436" s="16"/>
      <c r="C2436" s="16"/>
      <c r="D2436" s="16"/>
      <c r="E2436" s="16"/>
      <c r="F2436" s="16"/>
      <c r="G2436" s="16"/>
      <c r="H2436" s="12"/>
      <c r="I2436" s="12"/>
      <c r="J2436" s="16"/>
    </row>
    <row r="2437" spans="1:10" x14ac:dyDescent="0.15">
      <c r="A2437" s="16"/>
      <c r="B2437" s="16"/>
      <c r="C2437" s="16"/>
      <c r="D2437" s="16"/>
      <c r="E2437" s="16"/>
      <c r="F2437" s="16"/>
      <c r="G2437" s="16"/>
      <c r="H2437" s="12"/>
      <c r="I2437" s="12"/>
      <c r="J2437" s="16"/>
    </row>
    <row r="2438" spans="1:10" x14ac:dyDescent="0.15">
      <c r="A2438" s="16"/>
      <c r="B2438" s="25" t="s">
        <v>213</v>
      </c>
      <c r="C2438" s="16"/>
      <c r="D2438" s="16"/>
      <c r="E2438" s="16"/>
      <c r="F2438" s="16"/>
      <c r="G2438" s="16"/>
      <c r="H2438" s="12"/>
      <c r="I2438" s="12"/>
      <c r="J2438" s="16"/>
    </row>
    <row r="2439" spans="1:10" x14ac:dyDescent="0.15">
      <c r="A2439" s="16"/>
      <c r="B2439" s="16"/>
      <c r="C2439" s="16"/>
      <c r="D2439" s="16"/>
      <c r="E2439" s="16"/>
      <c r="F2439" s="16"/>
      <c r="G2439" s="16"/>
      <c r="H2439" s="12"/>
      <c r="I2439" s="12"/>
      <c r="J2439" s="16"/>
    </row>
    <row r="2440" spans="1:10" ht="16" x14ac:dyDescent="0.2">
      <c r="A2440" s="16"/>
      <c r="B2440" s="44" t="str">
        <f>+Instrucciones!C969</f>
        <v>Portátiles</v>
      </c>
      <c r="C2440" s="40">
        <f>+Instrucciones!E969</f>
        <v>40000000</v>
      </c>
      <c r="D2440" s="16"/>
      <c r="E2440" s="27" t="s">
        <v>6</v>
      </c>
      <c r="F2440" s="40">
        <f>+Instrucciones!G971</f>
        <v>3</v>
      </c>
      <c r="G2440" s="16"/>
      <c r="H2440" s="12">
        <v>1</v>
      </c>
      <c r="I2440" s="48">
        <f>IF(F2440&gt;H2440-1,F2444,0)</f>
        <v>19600000</v>
      </c>
      <c r="J2440" s="16"/>
    </row>
    <row r="2441" spans="1:10" ht="16" x14ac:dyDescent="0.2">
      <c r="A2441" s="16"/>
      <c r="B2441" s="44" t="str">
        <f>+Instrucciones!C970</f>
        <v>Pantallas</v>
      </c>
      <c r="C2441" s="40">
        <f>+Instrucciones!E970</f>
        <v>8000000</v>
      </c>
      <c r="D2441" s="16"/>
      <c r="E2441" s="16"/>
      <c r="F2441" s="16"/>
      <c r="G2441" s="16"/>
      <c r="H2441" s="12">
        <v>2</v>
      </c>
      <c r="I2441" s="48">
        <f>IF(F2440&gt;H2441-1,F2444,0)</f>
        <v>19600000</v>
      </c>
      <c r="J2441" s="16"/>
    </row>
    <row r="2442" spans="1:10" ht="16" x14ac:dyDescent="0.2">
      <c r="A2442" s="16"/>
      <c r="B2442" s="44" t="str">
        <f>+Instrucciones!C971</f>
        <v>Firewall</v>
      </c>
      <c r="C2442" s="40">
        <f>+Instrucciones!E971</f>
        <v>6000000</v>
      </c>
      <c r="D2442" s="16"/>
      <c r="E2442" s="27" t="s">
        <v>208</v>
      </c>
      <c r="F2442" s="40">
        <f>+Instrucciones!G975</f>
        <v>14700000</v>
      </c>
      <c r="G2442" s="16"/>
      <c r="H2442" s="12">
        <v>3</v>
      </c>
      <c r="I2442" s="48">
        <f>IF(F2440&gt;H2442-1,F2444,0)</f>
        <v>19600000</v>
      </c>
      <c r="J2442" s="16"/>
    </row>
    <row r="2443" spans="1:10" ht="16" x14ac:dyDescent="0.2">
      <c r="A2443" s="16"/>
      <c r="B2443" s="44" t="str">
        <f>+Instrucciones!C972</f>
        <v>Switch</v>
      </c>
      <c r="C2443" s="40">
        <f>+Instrucciones!E972</f>
        <v>3000000</v>
      </c>
      <c r="D2443" s="16"/>
      <c r="E2443" s="16"/>
      <c r="F2443" s="16"/>
      <c r="G2443" s="16"/>
      <c r="H2443" s="12">
        <v>4</v>
      </c>
      <c r="I2443" s="48">
        <f>IF(F2440&gt;H2443-1,F2444,0)</f>
        <v>0</v>
      </c>
      <c r="J2443" s="16"/>
    </row>
    <row r="2444" spans="1:10" ht="16" x14ac:dyDescent="0.2">
      <c r="A2444" s="16"/>
      <c r="B2444" s="44" t="str">
        <f>+Instrucciones!C973</f>
        <v>Router empresarial</v>
      </c>
      <c r="C2444" s="40">
        <f>+Instrucciones!E973</f>
        <v>2500000</v>
      </c>
      <c r="D2444" s="16"/>
      <c r="E2444" s="27" t="s">
        <v>207</v>
      </c>
      <c r="F2444" s="38">
        <f>+(C2450-F2442)/F2440</f>
        <v>19600000</v>
      </c>
      <c r="G2444" s="16"/>
      <c r="H2444" s="12">
        <v>5</v>
      </c>
      <c r="I2444" s="48">
        <f>IF(F2440&gt;H2444-1,F2444,0)</f>
        <v>0</v>
      </c>
      <c r="J2444" s="16"/>
    </row>
    <row r="2445" spans="1:10" ht="16" x14ac:dyDescent="0.2">
      <c r="A2445" s="16"/>
      <c r="B2445" s="44" t="str">
        <f>+Instrucciones!C974</f>
        <v>NAS Backup</v>
      </c>
      <c r="C2445" s="40">
        <f>+Instrucciones!E974</f>
        <v>8000000</v>
      </c>
      <c r="D2445" s="16"/>
      <c r="E2445" s="12"/>
      <c r="F2445" s="12"/>
      <c r="G2445" s="16"/>
      <c r="H2445" s="12"/>
      <c r="I2445" s="12"/>
      <c r="J2445" s="16"/>
    </row>
    <row r="2446" spans="1:10" ht="16" x14ac:dyDescent="0.2">
      <c r="A2446" s="16"/>
      <c r="B2446" s="44" t="str">
        <f>+Instrucciones!C975</f>
        <v>UPS</v>
      </c>
      <c r="C2446" s="40">
        <f>+Instrucciones!E975</f>
        <v>3500000</v>
      </c>
      <c r="D2446" s="16"/>
      <c r="E2446" s="12"/>
      <c r="F2446" s="12"/>
      <c r="G2446" s="16"/>
      <c r="H2446" s="12"/>
      <c r="I2446" s="12"/>
      <c r="J2446" s="16"/>
    </row>
    <row r="2447" spans="1:10" ht="16" x14ac:dyDescent="0.2">
      <c r="A2447" s="16"/>
      <c r="B2447" s="44" t="str">
        <f>+Instrucciones!C976</f>
        <v>Impresora</v>
      </c>
      <c r="C2447" s="40">
        <f>+Instrucciones!E976</f>
        <v>2500000</v>
      </c>
      <c r="D2447" s="16"/>
      <c r="E2447" s="12"/>
      <c r="F2447" s="12"/>
      <c r="G2447" s="16"/>
      <c r="H2447" s="12"/>
      <c r="I2447" s="12"/>
      <c r="J2447" s="16"/>
    </row>
    <row r="2448" spans="1:10" ht="16" x14ac:dyDescent="0.2">
      <c r="A2448" s="16"/>
      <c r="B2448" s="44"/>
      <c r="C2448" s="40"/>
      <c r="D2448" s="16"/>
      <c r="E2448" s="12"/>
      <c r="F2448" s="12"/>
      <c r="G2448" s="16"/>
      <c r="H2448" s="12"/>
      <c r="I2448" s="12"/>
      <c r="J2448" s="16"/>
    </row>
    <row r="2449" spans="1:10" x14ac:dyDescent="0.15">
      <c r="A2449" s="16"/>
      <c r="B2449" s="16"/>
      <c r="C2449" s="16"/>
      <c r="D2449" s="16"/>
      <c r="E2449" s="16"/>
      <c r="F2449" s="16"/>
      <c r="G2449" s="16"/>
      <c r="H2449" s="12"/>
      <c r="I2449" s="12"/>
      <c r="J2449" s="16"/>
    </row>
    <row r="2450" spans="1:10" ht="16" x14ac:dyDescent="0.2">
      <c r="A2450" s="16"/>
      <c r="B2450" s="16"/>
      <c r="C2450" s="38">
        <f>SUM(C2440:C2448)</f>
        <v>73500000</v>
      </c>
      <c r="D2450" s="16"/>
      <c r="E2450" s="16"/>
      <c r="F2450" s="16"/>
      <c r="G2450" s="16"/>
      <c r="H2450" s="12"/>
      <c r="I2450" s="12"/>
      <c r="J2450" s="16"/>
    </row>
    <row r="2451" spans="1:10" x14ac:dyDescent="0.15">
      <c r="A2451" s="16"/>
      <c r="B2451" s="16"/>
      <c r="C2451" s="16"/>
      <c r="D2451" s="16"/>
      <c r="E2451" s="16"/>
      <c r="F2451" s="16"/>
      <c r="G2451" s="16"/>
      <c r="H2451" s="12"/>
      <c r="I2451" s="12"/>
      <c r="J2451" s="16"/>
    </row>
    <row r="2452" spans="1:10" x14ac:dyDescent="0.15">
      <c r="A2452" s="16"/>
      <c r="B2452" s="16"/>
      <c r="C2452" s="16"/>
      <c r="D2452" s="16"/>
      <c r="E2452" s="16"/>
      <c r="F2452" s="16"/>
      <c r="G2452" s="16"/>
      <c r="H2452" s="12"/>
      <c r="I2452" s="12"/>
      <c r="J2452" s="16"/>
    </row>
    <row r="2453" spans="1:10" x14ac:dyDescent="0.15">
      <c r="A2453" s="16"/>
      <c r="B2453" s="25" t="s">
        <v>413</v>
      </c>
      <c r="C2453" s="16"/>
      <c r="D2453" s="16"/>
      <c r="E2453" s="16"/>
      <c r="F2453" s="16"/>
      <c r="G2453" s="16"/>
      <c r="H2453" s="12"/>
      <c r="I2453" s="12"/>
      <c r="J2453" s="16"/>
    </row>
    <row r="2454" spans="1:10" x14ac:dyDescent="0.15">
      <c r="A2454" s="16"/>
      <c r="B2454" s="16"/>
      <c r="C2454" s="16"/>
      <c r="D2454" s="16"/>
      <c r="E2454" s="16"/>
      <c r="F2454" s="16"/>
      <c r="G2454" s="16"/>
      <c r="H2454" s="12"/>
      <c r="I2454" s="12"/>
      <c r="J2454" s="16"/>
    </row>
    <row r="2455" spans="1:10" ht="16" x14ac:dyDescent="0.2">
      <c r="A2455" s="16"/>
      <c r="B2455" s="44" t="str">
        <f>+Instrucciones!C979</f>
        <v>Microsoft 365</v>
      </c>
      <c r="C2455" s="40">
        <f>+Instrucciones!E979</f>
        <v>5000000</v>
      </c>
      <c r="D2455" s="16"/>
      <c r="E2455" s="27" t="s">
        <v>6</v>
      </c>
      <c r="F2455" s="40">
        <f>+Instrucciones!G979</f>
        <v>1</v>
      </c>
      <c r="G2455" s="16"/>
      <c r="H2455" s="12">
        <v>1</v>
      </c>
      <c r="I2455" s="48">
        <f>IF(F2455&gt;H2455-1,F2457,0)</f>
        <v>23000000</v>
      </c>
      <c r="J2455" s="16"/>
    </row>
    <row r="2456" spans="1:10" ht="16" x14ac:dyDescent="0.2">
      <c r="A2456" s="16"/>
      <c r="B2456" s="44" t="str">
        <f>+Instrucciones!C984</f>
        <v>AWS/Azure</v>
      </c>
      <c r="C2456" s="40">
        <f>+Instrucciones!E984</f>
        <v>18000000</v>
      </c>
      <c r="D2456" s="16"/>
      <c r="E2456" s="16"/>
      <c r="F2456" s="16"/>
      <c r="G2456" s="16"/>
      <c r="H2456" s="12">
        <v>2</v>
      </c>
      <c r="I2456" s="48">
        <f>IF(F2455&gt;H2456-1,F2457,0)</f>
        <v>0</v>
      </c>
      <c r="J2456" s="16"/>
    </row>
    <row r="2457" spans="1:10" ht="16" x14ac:dyDescent="0.2">
      <c r="A2457" s="16"/>
      <c r="B2457" s="44">
        <f>+Instrucciones!C985</f>
        <v>0</v>
      </c>
      <c r="C2457" s="40">
        <f>+Instrucciones!E985</f>
        <v>0</v>
      </c>
      <c r="D2457" s="16"/>
      <c r="E2457" s="27" t="s">
        <v>214</v>
      </c>
      <c r="F2457" s="38">
        <f>+C2459/F2455</f>
        <v>23000000</v>
      </c>
      <c r="G2457" s="16"/>
      <c r="H2457" s="12">
        <v>3</v>
      </c>
      <c r="I2457" s="48">
        <f>IF(F2455&gt;H2457-1,F2457,0)</f>
        <v>0</v>
      </c>
      <c r="J2457" s="16"/>
    </row>
    <row r="2458" spans="1:10" x14ac:dyDescent="0.15">
      <c r="A2458" s="16"/>
      <c r="B2458" s="16"/>
      <c r="C2458" s="16"/>
      <c r="D2458" s="16"/>
      <c r="E2458" s="16"/>
      <c r="F2458" s="16"/>
      <c r="G2458" s="16"/>
      <c r="H2458" s="12">
        <v>4</v>
      </c>
      <c r="I2458" s="48">
        <f>IF(F2455&gt;H2458-1,F2457,0)</f>
        <v>0</v>
      </c>
      <c r="J2458" s="16"/>
    </row>
    <row r="2459" spans="1:10" ht="16" x14ac:dyDescent="0.2">
      <c r="A2459" s="16"/>
      <c r="B2459" s="16"/>
      <c r="C2459" s="38">
        <f>SUM(C2455:C2458)</f>
        <v>23000000</v>
      </c>
      <c r="D2459" s="16"/>
      <c r="E2459" s="16"/>
      <c r="F2459" s="16"/>
      <c r="G2459" s="16"/>
      <c r="H2459" s="12">
        <v>5</v>
      </c>
      <c r="I2459" s="48">
        <f>IF(F2455&gt;H2459-1,F2457,0)</f>
        <v>0</v>
      </c>
      <c r="J2459" s="16"/>
    </row>
    <row r="2460" spans="1:10" x14ac:dyDescent="0.15">
      <c r="A2460" s="16"/>
      <c r="B2460" s="16"/>
      <c r="C2460" s="16"/>
      <c r="D2460" s="16"/>
      <c r="E2460" s="16"/>
      <c r="F2460" s="16"/>
      <c r="G2460" s="16"/>
      <c r="H2460" s="16"/>
      <c r="I2460" s="16"/>
      <c r="J2460" s="16"/>
    </row>
    <row r="2461" spans="1:10" x14ac:dyDescent="0.15">
      <c r="A2461" s="16"/>
      <c r="B2461" s="16"/>
      <c r="C2461" s="16"/>
      <c r="D2461" s="16"/>
      <c r="E2461" s="16"/>
      <c r="F2461" s="16"/>
      <c r="G2461" s="16"/>
      <c r="H2461" s="16"/>
      <c r="I2461" s="16"/>
      <c r="J2461" s="16"/>
    </row>
    <row r="2462" spans="1:10" x14ac:dyDescent="0.15">
      <c r="A2462" s="16"/>
      <c r="B2462" s="16"/>
      <c r="C2462" s="16"/>
      <c r="D2462" s="16"/>
      <c r="E2462" s="16"/>
      <c r="F2462" s="16"/>
      <c r="G2462" s="16"/>
      <c r="H2462" s="16"/>
      <c r="I2462" s="16"/>
      <c r="J2462" s="16"/>
    </row>
    <row r="2463" spans="1:10" ht="16" x14ac:dyDescent="0.2">
      <c r="A2463" s="16"/>
      <c r="B2463" s="36" t="s">
        <v>215</v>
      </c>
      <c r="C2463" s="20">
        <f>+D2340-1</f>
        <v>2026</v>
      </c>
      <c r="D2463" s="20">
        <f>+D2340</f>
        <v>2027</v>
      </c>
      <c r="E2463" s="20">
        <f>+E2340</f>
        <v>2028</v>
      </c>
      <c r="F2463" s="20">
        <f>+F2340</f>
        <v>2029</v>
      </c>
      <c r="G2463" s="20">
        <f>+G2340</f>
        <v>2030</v>
      </c>
      <c r="H2463" s="20">
        <f>+H2340</f>
        <v>2031</v>
      </c>
      <c r="I2463" s="16"/>
      <c r="J2463" s="16"/>
    </row>
    <row r="2464" spans="1:10" x14ac:dyDescent="0.15">
      <c r="A2464" s="16"/>
      <c r="B2464" s="16"/>
      <c r="C2464" s="16"/>
      <c r="D2464" s="16"/>
      <c r="E2464" s="16"/>
      <c r="F2464" s="16"/>
      <c r="G2464" s="16"/>
      <c r="H2464" s="16"/>
      <c r="I2464" s="16"/>
      <c r="J2464" s="16"/>
    </row>
    <row r="2465" spans="1:10" ht="16" x14ac:dyDescent="0.2">
      <c r="A2465" s="16"/>
      <c r="B2465" s="25" t="s">
        <v>216</v>
      </c>
      <c r="C2465" s="52">
        <f>+C2459+C2450+C2435+C2424+C2416+C2405+C2391</f>
        <v>113800000</v>
      </c>
      <c r="D2465" s="16"/>
      <c r="E2465" s="16"/>
      <c r="F2465" s="16"/>
      <c r="G2465" s="16"/>
      <c r="H2465" s="16"/>
      <c r="I2465" s="16"/>
      <c r="J2465" s="16"/>
    </row>
    <row r="2466" spans="1:10" x14ac:dyDescent="0.15">
      <c r="A2466" s="16"/>
      <c r="B2466" s="16"/>
      <c r="C2466" s="16"/>
      <c r="D2466" s="16"/>
      <c r="E2466" s="16"/>
      <c r="F2466" s="16"/>
      <c r="G2466" s="16"/>
      <c r="H2466" s="16"/>
      <c r="I2466" s="16"/>
      <c r="J2466" s="16"/>
    </row>
    <row r="2467" spans="1:10" ht="16" x14ac:dyDescent="0.2">
      <c r="A2467" s="16"/>
      <c r="B2467" s="36" t="s">
        <v>171</v>
      </c>
      <c r="C2467" s="53">
        <f t="shared" ref="C2467:H2467" si="31">+C2465</f>
        <v>113800000</v>
      </c>
      <c r="D2467" s="53">
        <f t="shared" si="31"/>
        <v>0</v>
      </c>
      <c r="E2467" s="53">
        <f t="shared" si="31"/>
        <v>0</v>
      </c>
      <c r="F2467" s="53">
        <f t="shared" si="31"/>
        <v>0</v>
      </c>
      <c r="G2467" s="53">
        <f t="shared" si="31"/>
        <v>0</v>
      </c>
      <c r="H2467" s="53">
        <f t="shared" si="31"/>
        <v>0</v>
      </c>
      <c r="I2467" s="16"/>
      <c r="J2467" s="16"/>
    </row>
    <row r="2468" spans="1:10" x14ac:dyDescent="0.15">
      <c r="A2468" s="16"/>
      <c r="B2468" s="16"/>
      <c r="C2468" s="16"/>
      <c r="D2468" s="16"/>
      <c r="E2468" s="16"/>
      <c r="F2468" s="16"/>
      <c r="G2468" s="16"/>
      <c r="H2468" s="16"/>
      <c r="I2468" s="16"/>
      <c r="J2468" s="16"/>
    </row>
    <row r="2469" spans="1:10" x14ac:dyDescent="0.15">
      <c r="A2469" s="16"/>
      <c r="B2469" s="54" t="s">
        <v>217</v>
      </c>
      <c r="C2469" s="16"/>
      <c r="D2469" s="55">
        <f>+I2378+I2396+I2410+I2429+I2440</f>
        <v>24790000</v>
      </c>
      <c r="E2469" s="55">
        <f>+I2379+I2397+I2411+I2430+I2441</f>
        <v>24790000</v>
      </c>
      <c r="F2469" s="55">
        <f>+I2380+I2398+I2412+I2431+I2442</f>
        <v>24790000</v>
      </c>
      <c r="G2469" s="55">
        <f>+I2381+I2402+I2413+I2432+I2443</f>
        <v>0</v>
      </c>
      <c r="H2469" s="55">
        <f>+I2382+I2403+I2414+I2433+I2444</f>
        <v>0</v>
      </c>
      <c r="I2469" s="16"/>
      <c r="J2469" s="16"/>
    </row>
    <row r="2470" spans="1:10" x14ac:dyDescent="0.15">
      <c r="A2470" s="16"/>
      <c r="B2470" s="16"/>
      <c r="C2470" s="16"/>
      <c r="D2470" s="16"/>
      <c r="E2470" s="16"/>
      <c r="F2470" s="16"/>
      <c r="G2470" s="16"/>
      <c r="H2470" s="16"/>
      <c r="I2470" s="16"/>
      <c r="J2470" s="16"/>
    </row>
    <row r="2471" spans="1:10" x14ac:dyDescent="0.15">
      <c r="A2471" s="16"/>
      <c r="B2471" s="54" t="s">
        <v>218</v>
      </c>
      <c r="C2471" s="16"/>
      <c r="D2471" s="55">
        <f>+I2455</f>
        <v>23000000</v>
      </c>
      <c r="E2471" s="55">
        <f>+I2456</f>
        <v>0</v>
      </c>
      <c r="F2471" s="55">
        <f>+I2457</f>
        <v>0</v>
      </c>
      <c r="G2471" s="55">
        <f>+I2458</f>
        <v>0</v>
      </c>
      <c r="H2471" s="55">
        <f>+I2459</f>
        <v>0</v>
      </c>
      <c r="I2471" s="16"/>
      <c r="J2471" s="16"/>
    </row>
    <row r="2472" spans="1:10" x14ac:dyDescent="0.15">
      <c r="A2472" s="16"/>
      <c r="B2472" s="16"/>
      <c r="C2472" s="16"/>
      <c r="H2472" s="16"/>
      <c r="I2472" s="16"/>
      <c r="J2472" s="16"/>
    </row>
    <row r="2473" spans="1:10" x14ac:dyDescent="0.15">
      <c r="A2473" s="16"/>
      <c r="B2473" s="16"/>
      <c r="C2473" s="16"/>
      <c r="D2473" s="16"/>
      <c r="E2473" s="16"/>
      <c r="F2473" s="16"/>
      <c r="G2473" s="16"/>
      <c r="H2473" s="16"/>
      <c r="I2473" s="16"/>
      <c r="J2473" s="16"/>
    </row>
    <row r="2474" spans="1:10" x14ac:dyDescent="0.15">
      <c r="A2474" s="16"/>
      <c r="B2474" s="16"/>
      <c r="C2474" s="16"/>
      <c r="D2474" s="16"/>
      <c r="E2474" s="16"/>
      <c r="F2474" s="16"/>
      <c r="G2474" s="16"/>
      <c r="H2474" s="16"/>
      <c r="I2474" s="16"/>
      <c r="J2474" s="16"/>
    </row>
    <row r="2475" spans="1:10" ht="16" x14ac:dyDescent="0.2">
      <c r="A2475" s="16"/>
      <c r="B2475" s="36" t="s">
        <v>219</v>
      </c>
      <c r="C2475" s="16"/>
      <c r="D2475" s="20">
        <f>+D2463</f>
        <v>2027</v>
      </c>
      <c r="E2475" s="20">
        <f>+E2463</f>
        <v>2028</v>
      </c>
      <c r="F2475" s="20">
        <f>+F2463</f>
        <v>2029</v>
      </c>
      <c r="G2475" s="20">
        <f>+G2463</f>
        <v>2030</v>
      </c>
      <c r="H2475" s="20">
        <f>+H2463</f>
        <v>2031</v>
      </c>
      <c r="I2475" s="16"/>
      <c r="J2475" s="16"/>
    </row>
    <row r="2476" spans="1:10" x14ac:dyDescent="0.15">
      <c r="A2476" s="16"/>
      <c r="B2476" s="16"/>
      <c r="C2476" s="16"/>
      <c r="D2476" s="16"/>
      <c r="E2476" s="16"/>
      <c r="F2476" s="16"/>
      <c r="G2476" s="16"/>
      <c r="H2476" s="16"/>
      <c r="I2476" s="16"/>
      <c r="J2476" s="16"/>
    </row>
    <row r="2477" spans="1:10" x14ac:dyDescent="0.15">
      <c r="A2477" s="16"/>
      <c r="B2477" s="54" t="s">
        <v>220</v>
      </c>
      <c r="C2477" s="56">
        <f>Instrucciones!C1052</f>
        <v>8.0000000000000002E-3</v>
      </c>
      <c r="D2477" s="16"/>
      <c r="E2477" s="57">
        <f>+$C$2477*D1291</f>
        <v>7026576</v>
      </c>
      <c r="F2477" s="57">
        <f>+$C$2477*E1291</f>
        <v>9435286.252799999</v>
      </c>
      <c r="G2477" s="57">
        <f>+$C$2477*F1291</f>
        <v>12949930.381967999</v>
      </c>
      <c r="H2477" s="57">
        <f>+$C$2477*G1291</f>
        <v>16985128.68898923</v>
      </c>
      <c r="I2477" s="16"/>
      <c r="J2477" s="16"/>
    </row>
    <row r="2478" spans="1:10" x14ac:dyDescent="0.15">
      <c r="A2478" s="16"/>
      <c r="B2478" s="16"/>
      <c r="C2478" s="16"/>
      <c r="D2478" s="16"/>
      <c r="E2478" s="16"/>
      <c r="F2478" s="16"/>
      <c r="G2478" s="16"/>
      <c r="H2478" s="16"/>
      <c r="I2478" s="16"/>
      <c r="J2478" s="16"/>
    </row>
    <row r="2479" spans="1:10" x14ac:dyDescent="0.15">
      <c r="A2479" s="16"/>
      <c r="B2479" s="54" t="s">
        <v>221</v>
      </c>
      <c r="C2479" s="58">
        <f>Instrucciones!C1054</f>
        <v>4.0000000000000001E-3</v>
      </c>
      <c r="D2479" s="57">
        <f>+$C$2479*(D2361+D2336+D2316)</f>
        <v>1444657.6</v>
      </c>
      <c r="E2479" s="57">
        <f>+$C$2479*(E2361+E2336+E2316)</f>
        <v>1628935.19669248</v>
      </c>
      <c r="F2479" s="57">
        <f>+$C$2479*(F2361+F2336+F2316)</f>
        <v>1872815.7274338366</v>
      </c>
      <c r="G2479" s="57">
        <f>+$C$2479*(G2361+G2336+G2316)</f>
        <v>2105246.3246214739</v>
      </c>
      <c r="H2479" s="57">
        <f>+$C$2479*(H2361+H2336+H2316)</f>
        <v>2384010.9253318715</v>
      </c>
      <c r="I2479" s="16"/>
      <c r="J2479" s="16"/>
    </row>
    <row r="2480" spans="1:10" x14ac:dyDescent="0.15">
      <c r="A2480" s="16"/>
      <c r="B2480" s="16"/>
      <c r="C2480" s="16"/>
      <c r="D2480" s="16"/>
      <c r="E2480" s="16"/>
      <c r="F2480" s="16"/>
      <c r="G2480" s="16"/>
      <c r="H2480" s="16"/>
      <c r="I2480" s="16"/>
      <c r="J2480" s="16"/>
    </row>
    <row r="2481" spans="1:10" x14ac:dyDescent="0.15">
      <c r="A2481" s="16"/>
      <c r="B2481" s="16"/>
      <c r="C2481" s="16"/>
      <c r="D2481" s="16"/>
      <c r="E2481" s="16"/>
      <c r="F2481" s="16"/>
      <c r="G2481" s="16"/>
      <c r="H2481" s="16"/>
      <c r="I2481" s="16"/>
      <c r="J2481" s="16"/>
    </row>
    <row r="2482" spans="1:10" x14ac:dyDescent="0.15">
      <c r="A2482" s="16"/>
      <c r="B2482" s="16"/>
      <c r="C2482" s="16"/>
      <c r="D2482" s="16"/>
      <c r="E2482" s="16"/>
      <c r="F2482" s="16"/>
      <c r="G2482" s="16"/>
      <c r="H2482" s="16"/>
      <c r="I2482" s="16"/>
      <c r="J2482" s="16"/>
    </row>
    <row r="2483" spans="1:10" x14ac:dyDescent="0.15">
      <c r="A2483" s="16"/>
      <c r="B2483" s="16"/>
      <c r="C2483" s="16"/>
      <c r="D2483" s="16"/>
      <c r="E2483" s="16"/>
      <c r="F2483" s="16"/>
      <c r="G2483" s="16"/>
      <c r="H2483" s="16"/>
      <c r="I2483" s="16"/>
      <c r="J2483" s="16"/>
    </row>
    <row r="2484" spans="1:10" x14ac:dyDescent="0.15">
      <c r="A2484" s="16"/>
      <c r="B2484" s="16"/>
      <c r="C2484" s="16"/>
      <c r="D2484" s="16"/>
      <c r="E2484" s="16"/>
      <c r="F2484" s="16"/>
      <c r="G2484" s="16"/>
      <c r="H2484" s="16"/>
      <c r="I2484" s="16"/>
      <c r="J2484" s="16"/>
    </row>
    <row r="2485" spans="1:10" ht="18" x14ac:dyDescent="0.2">
      <c r="A2485" s="16"/>
      <c r="B2485" s="203" t="s">
        <v>222</v>
      </c>
      <c r="C2485" s="204"/>
      <c r="D2485" s="205"/>
      <c r="E2485" s="16"/>
      <c r="F2485" s="16"/>
      <c r="G2485" s="16"/>
      <c r="H2485" s="16"/>
      <c r="I2485" s="16"/>
      <c r="J2485" s="16"/>
    </row>
    <row r="2486" spans="1:10" x14ac:dyDescent="0.15">
      <c r="A2486" s="16"/>
      <c r="B2486" s="16"/>
      <c r="C2486" s="16"/>
      <c r="D2486" s="16"/>
      <c r="E2486" s="16"/>
      <c r="F2486" s="16"/>
      <c r="G2486" s="16"/>
      <c r="H2486" s="16"/>
      <c r="I2486" s="16"/>
      <c r="J2486" s="16"/>
    </row>
    <row r="2487" spans="1:10" ht="16" x14ac:dyDescent="0.2">
      <c r="A2487" s="16"/>
      <c r="B2487" s="36" t="s">
        <v>223</v>
      </c>
      <c r="C2487" s="16"/>
      <c r="D2487" s="20">
        <f>+D16</f>
        <v>2027</v>
      </c>
      <c r="E2487" s="20">
        <f>+E16</f>
        <v>2028</v>
      </c>
      <c r="F2487" s="20">
        <f>+F16</f>
        <v>2029</v>
      </c>
      <c r="G2487" s="20">
        <f>+G16</f>
        <v>2030</v>
      </c>
      <c r="H2487" s="20">
        <f>+H16</f>
        <v>2031</v>
      </c>
      <c r="I2487" s="16"/>
      <c r="J2487" s="16"/>
    </row>
    <row r="2488" spans="1:10" x14ac:dyDescent="0.15">
      <c r="A2488" s="16"/>
      <c r="B2488" s="16"/>
      <c r="C2488" s="16"/>
      <c r="D2488" s="16"/>
      <c r="E2488" s="16"/>
      <c r="F2488" s="16"/>
      <c r="G2488" s="16"/>
      <c r="H2488" s="16"/>
      <c r="I2488" s="16"/>
      <c r="J2488" s="16"/>
    </row>
    <row r="2489" spans="1:10" ht="16" x14ac:dyDescent="0.2">
      <c r="A2489" s="16"/>
      <c r="B2489" s="25" t="s">
        <v>224</v>
      </c>
      <c r="C2489" s="20" t="s">
        <v>201</v>
      </c>
      <c r="D2489" s="24"/>
      <c r="E2489" s="26">
        <f>IF(Instrucciones!$C$1014="x",'Información inicial'!E18,Instrucciones!D1018)</f>
        <v>9.9000000000000005E-2</v>
      </c>
      <c r="F2489" s="26">
        <f>IF(Instrucciones!$C$1014="x",'Información inicial'!F18,Instrucciones!E1018)</f>
        <v>7.8E-2</v>
      </c>
      <c r="G2489" s="26">
        <f>IF(Instrucciones!$C$1014="x",'Información inicial'!G18,Instrucciones!F1018)</f>
        <v>7.2999999999999995E-2</v>
      </c>
      <c r="H2489" s="26">
        <f>IF(Instrucciones!$C$1014="x",'Información inicial'!H18,Instrucciones!G1018)</f>
        <v>0.06</v>
      </c>
      <c r="I2489" s="16"/>
      <c r="J2489" s="16"/>
    </row>
    <row r="2490" spans="1:10" x14ac:dyDescent="0.15">
      <c r="A2490" s="16"/>
      <c r="B2490" s="16"/>
      <c r="C2490" s="16"/>
      <c r="D2490" s="24"/>
      <c r="E2490" s="24"/>
      <c r="F2490" s="24"/>
      <c r="G2490" s="24"/>
      <c r="H2490" s="24"/>
      <c r="I2490" s="16"/>
      <c r="J2490" s="16"/>
    </row>
    <row r="2491" spans="1:10" ht="16" x14ac:dyDescent="0.2">
      <c r="A2491" s="16"/>
      <c r="B2491" s="44" t="str">
        <f>+Instrucciones!B997</f>
        <v>Gerente General</v>
      </c>
      <c r="C2491" s="40">
        <f>+Instrucciones!D997</f>
        <v>17374800</v>
      </c>
      <c r="D2491" s="40">
        <f>+C2491*12</f>
        <v>208497600</v>
      </c>
      <c r="E2491" s="40">
        <f t="shared" ref="E2491:H2500" si="32">+D2491*(1+E$2489)</f>
        <v>229138862.40000001</v>
      </c>
      <c r="F2491" s="40">
        <f t="shared" si="32"/>
        <v>247011693.66720003</v>
      </c>
      <c r="G2491" s="40">
        <f t="shared" si="32"/>
        <v>265043547.30490562</v>
      </c>
      <c r="H2491" s="40">
        <f t="shared" si="32"/>
        <v>280946160.14319998</v>
      </c>
      <c r="I2491" s="16"/>
      <c r="J2491" s="16"/>
    </row>
    <row r="2492" spans="1:10" ht="16" x14ac:dyDescent="0.2">
      <c r="A2492" s="16"/>
      <c r="B2492" s="44" t="str">
        <f>+Instrucciones!B998</f>
        <v>Director Comercial</v>
      </c>
      <c r="C2492" s="40">
        <f>+Instrucciones!D998</f>
        <v>11583200</v>
      </c>
      <c r="D2492" s="40">
        <f t="shared" ref="D2492:D2500" si="33">+C2492*12</f>
        <v>138998400</v>
      </c>
      <c r="E2492" s="40">
        <f t="shared" si="32"/>
        <v>152759241.59999999</v>
      </c>
      <c r="F2492" s="40">
        <f t="shared" si="32"/>
        <v>164674462.44479999</v>
      </c>
      <c r="G2492" s="40">
        <f t="shared" si="32"/>
        <v>176695698.20327038</v>
      </c>
      <c r="H2492" s="40">
        <f t="shared" si="32"/>
        <v>187297440.09546661</v>
      </c>
      <c r="I2492" s="16"/>
      <c r="J2492" s="16"/>
    </row>
    <row r="2493" spans="1:10" ht="16" x14ac:dyDescent="0.2">
      <c r="A2493" s="16"/>
      <c r="B2493" s="44" t="str">
        <f>+Instrucciones!B999</f>
        <v>Ejecutivo Comercial (2)</v>
      </c>
      <c r="C2493" s="40">
        <f>+Instrucciones!D999</f>
        <v>6515550</v>
      </c>
      <c r="D2493" s="40">
        <f t="shared" si="33"/>
        <v>78186600</v>
      </c>
      <c r="E2493" s="40">
        <f t="shared" si="32"/>
        <v>85927073.399999991</v>
      </c>
      <c r="F2493" s="40">
        <f t="shared" si="32"/>
        <v>92629385.125200003</v>
      </c>
      <c r="G2493" s="40">
        <f t="shared" si="32"/>
        <v>99391330.239339605</v>
      </c>
      <c r="H2493" s="40">
        <f t="shared" si="32"/>
        <v>105354810.05369999</v>
      </c>
      <c r="I2493" s="16"/>
      <c r="J2493" s="16"/>
    </row>
    <row r="2494" spans="1:10" ht="16" x14ac:dyDescent="0.2">
      <c r="A2494" s="16"/>
      <c r="B2494" s="44" t="str">
        <f>+Instrucciones!B1000</f>
        <v>Coordinador Operaciones</v>
      </c>
      <c r="C2494" s="40">
        <f>+Instrucciones!D1000</f>
        <v>8687400</v>
      </c>
      <c r="D2494" s="40">
        <f t="shared" si="33"/>
        <v>104248800</v>
      </c>
      <c r="E2494" s="40">
        <f t="shared" si="32"/>
        <v>114569431.2</v>
      </c>
      <c r="F2494" s="40">
        <f t="shared" si="32"/>
        <v>123505846.83360001</v>
      </c>
      <c r="G2494" s="40">
        <f t="shared" si="32"/>
        <v>132521773.65245281</v>
      </c>
      <c r="H2494" s="40">
        <f t="shared" si="32"/>
        <v>140473080.07159999</v>
      </c>
      <c r="I2494" s="16"/>
      <c r="J2494" s="16"/>
    </row>
    <row r="2495" spans="1:10" ht="16" x14ac:dyDescent="0.2">
      <c r="A2495" s="16"/>
      <c r="B2495" s="44" t="str">
        <f>+Instrucciones!B1001</f>
        <v>Coordinador Tecnología</v>
      </c>
      <c r="C2495" s="40">
        <f>+Instrucciones!D1001</f>
        <v>10135300</v>
      </c>
      <c r="D2495" s="40">
        <f t="shared" si="33"/>
        <v>121623600</v>
      </c>
      <c r="E2495" s="40">
        <f t="shared" si="32"/>
        <v>133664336.39999999</v>
      </c>
      <c r="F2495" s="40">
        <f t="shared" si="32"/>
        <v>144090154.6392</v>
      </c>
      <c r="G2495" s="40">
        <f t="shared" si="32"/>
        <v>154608735.9278616</v>
      </c>
      <c r="H2495" s="40">
        <f t="shared" si="32"/>
        <v>163885260.08353332</v>
      </c>
      <c r="I2495" s="16"/>
      <c r="J2495" s="16"/>
    </row>
    <row r="2496" spans="1:10" ht="16" x14ac:dyDescent="0.2">
      <c r="A2496" s="16"/>
      <c r="B2496" s="44" t="str">
        <f>+Instrucciones!B1002</f>
        <v>Servicio al Cliente (2)</v>
      </c>
      <c r="C2496" s="40">
        <f>+Instrucciones!D1002</f>
        <v>4343700</v>
      </c>
      <c r="D2496" s="40">
        <f t="shared" si="33"/>
        <v>52124400</v>
      </c>
      <c r="E2496" s="40">
        <f t="shared" si="32"/>
        <v>57284715.600000001</v>
      </c>
      <c r="F2496" s="40">
        <f t="shared" si="32"/>
        <v>61752923.416800007</v>
      </c>
      <c r="G2496" s="40">
        <f t="shared" si="32"/>
        <v>66260886.826226406</v>
      </c>
      <c r="H2496" s="40">
        <f t="shared" si="32"/>
        <v>70236540.035799995</v>
      </c>
      <c r="I2496" s="16"/>
      <c r="J2496" s="16"/>
    </row>
    <row r="2497" spans="1:10" ht="16" x14ac:dyDescent="0.2">
      <c r="A2497" s="16"/>
      <c r="B2497" s="44" t="str">
        <f>+Instrucciones!B1003</f>
        <v>Auxiliar Administrativo</v>
      </c>
      <c r="C2497" s="40">
        <f>+Instrucciones!D1003</f>
        <v>4054120</v>
      </c>
      <c r="D2497" s="40">
        <f t="shared" si="33"/>
        <v>48649440</v>
      </c>
      <c r="E2497" s="40">
        <f t="shared" si="32"/>
        <v>53465734.560000002</v>
      </c>
      <c r="F2497" s="40">
        <f t="shared" si="32"/>
        <v>57636061.855680004</v>
      </c>
      <c r="G2497" s="40">
        <f t="shared" si="32"/>
        <v>61843494.371144645</v>
      </c>
      <c r="H2497" s="40">
        <f t="shared" si="32"/>
        <v>65554104.033413328</v>
      </c>
      <c r="I2497" s="16"/>
      <c r="J2497" s="16"/>
    </row>
    <row r="2498" spans="1:10" ht="16" x14ac:dyDescent="0.2">
      <c r="A2498" s="16"/>
      <c r="B2498" s="44">
        <f>+Instrucciones!B1004</f>
        <v>0</v>
      </c>
      <c r="C2498" s="40">
        <f>+Instrucciones!D1004</f>
        <v>0</v>
      </c>
      <c r="D2498" s="40">
        <f t="shared" si="33"/>
        <v>0</v>
      </c>
      <c r="E2498" s="40">
        <f t="shared" si="32"/>
        <v>0</v>
      </c>
      <c r="F2498" s="40">
        <f t="shared" si="32"/>
        <v>0</v>
      </c>
      <c r="G2498" s="40">
        <f t="shared" si="32"/>
        <v>0</v>
      </c>
      <c r="H2498" s="40">
        <f t="shared" si="32"/>
        <v>0</v>
      </c>
      <c r="I2498" s="16"/>
      <c r="J2498" s="16"/>
    </row>
    <row r="2499" spans="1:10" ht="16" x14ac:dyDescent="0.2">
      <c r="A2499" s="16"/>
      <c r="B2499" s="44">
        <f>+Instrucciones!B1005</f>
        <v>0</v>
      </c>
      <c r="C2499" s="40">
        <f>+Instrucciones!D1005</f>
        <v>0</v>
      </c>
      <c r="D2499" s="40">
        <f t="shared" si="33"/>
        <v>0</v>
      </c>
      <c r="E2499" s="40">
        <f t="shared" si="32"/>
        <v>0</v>
      </c>
      <c r="F2499" s="40">
        <f t="shared" si="32"/>
        <v>0</v>
      </c>
      <c r="G2499" s="40">
        <f t="shared" si="32"/>
        <v>0</v>
      </c>
      <c r="H2499" s="40">
        <f t="shared" si="32"/>
        <v>0</v>
      </c>
      <c r="I2499" s="16"/>
      <c r="J2499" s="16"/>
    </row>
    <row r="2500" spans="1:10" ht="16" x14ac:dyDescent="0.2">
      <c r="A2500" s="16"/>
      <c r="B2500" s="44">
        <f>+Instrucciones!B1006</f>
        <v>0</v>
      </c>
      <c r="C2500" s="40">
        <f>+Instrucciones!D1006</f>
        <v>0</v>
      </c>
      <c r="D2500" s="40">
        <f t="shared" si="33"/>
        <v>0</v>
      </c>
      <c r="E2500" s="40">
        <f t="shared" si="32"/>
        <v>0</v>
      </c>
      <c r="F2500" s="40">
        <f t="shared" si="32"/>
        <v>0</v>
      </c>
      <c r="G2500" s="40">
        <f t="shared" si="32"/>
        <v>0</v>
      </c>
      <c r="H2500" s="40">
        <f t="shared" si="32"/>
        <v>0</v>
      </c>
      <c r="I2500" s="16"/>
      <c r="J2500" s="16"/>
    </row>
    <row r="2501" spans="1:10" x14ac:dyDescent="0.15">
      <c r="A2501" s="16"/>
      <c r="B2501" s="16"/>
      <c r="C2501" s="16"/>
      <c r="D2501" s="16"/>
      <c r="E2501" s="16"/>
      <c r="F2501" s="16"/>
      <c r="G2501" s="16"/>
      <c r="H2501" s="16"/>
      <c r="I2501" s="16"/>
      <c r="J2501" s="16"/>
    </row>
    <row r="2502" spans="1:10" ht="16" x14ac:dyDescent="0.2">
      <c r="A2502" s="16"/>
      <c r="B2502" s="36" t="s">
        <v>225</v>
      </c>
      <c r="C2502" s="16"/>
      <c r="D2502" s="38">
        <f>SUM(D2491:D2500)</f>
        <v>752328840</v>
      </c>
      <c r="E2502" s="38">
        <f>SUM(E2491:E2500)</f>
        <v>826809395.16000009</v>
      </c>
      <c r="F2502" s="38">
        <f>SUM(F2491:F2500)</f>
        <v>891300527.98248005</v>
      </c>
      <c r="G2502" s="38">
        <f>SUM(G2491:G2500)</f>
        <v>956365466.52520096</v>
      </c>
      <c r="H2502" s="38">
        <f>SUM(H2491:H2500)</f>
        <v>1013747394.5167131</v>
      </c>
      <c r="I2502" s="16"/>
      <c r="J2502" s="16"/>
    </row>
    <row r="2503" spans="1:10" x14ac:dyDescent="0.15">
      <c r="A2503" s="16"/>
      <c r="B2503" s="16"/>
      <c r="C2503" s="16"/>
      <c r="D2503" s="16"/>
      <c r="E2503" s="16"/>
      <c r="F2503" s="16"/>
      <c r="G2503" s="16"/>
      <c r="H2503" s="16"/>
      <c r="I2503" s="16"/>
      <c r="J2503" s="16"/>
    </row>
    <row r="2504" spans="1:10" x14ac:dyDescent="0.15">
      <c r="A2504" s="16"/>
      <c r="B2504" s="16"/>
      <c r="C2504" s="16"/>
      <c r="D2504" s="16"/>
      <c r="E2504" s="16"/>
      <c r="F2504" s="16"/>
      <c r="G2504" s="16"/>
      <c r="H2504" s="16"/>
      <c r="I2504" s="16"/>
      <c r="J2504" s="16"/>
    </row>
    <row r="2505" spans="1:10" ht="18" x14ac:dyDescent="0.2">
      <c r="A2505" s="16"/>
      <c r="B2505" s="203" t="s">
        <v>231</v>
      </c>
      <c r="C2505" s="204"/>
      <c r="D2505" s="205"/>
      <c r="E2505" s="16"/>
      <c r="F2505" s="16"/>
      <c r="G2505" s="16"/>
      <c r="H2505" s="16"/>
      <c r="I2505" s="16"/>
      <c r="J2505" s="16"/>
    </row>
    <row r="2506" spans="1:10" x14ac:dyDescent="0.15">
      <c r="A2506" s="16"/>
      <c r="B2506" s="16"/>
      <c r="C2506" s="16"/>
      <c r="D2506" s="16"/>
      <c r="E2506" s="16"/>
      <c r="F2506" s="16"/>
      <c r="G2506" s="16"/>
      <c r="H2506" s="16"/>
      <c r="I2506" s="16"/>
      <c r="J2506" s="16"/>
    </row>
    <row r="2507" spans="1:10" ht="16" x14ac:dyDescent="0.2">
      <c r="A2507" s="16"/>
      <c r="B2507" s="36" t="s">
        <v>103</v>
      </c>
      <c r="C2507" s="16"/>
      <c r="D2507" s="20">
        <f>+D2487</f>
        <v>2027</v>
      </c>
      <c r="E2507" s="20">
        <f>+E2487</f>
        <v>2028</v>
      </c>
      <c r="F2507" s="20">
        <f>+F2487</f>
        <v>2029</v>
      </c>
      <c r="G2507" s="20">
        <f>+G2487</f>
        <v>2030</v>
      </c>
      <c r="H2507" s="20">
        <f>+H2487</f>
        <v>2031</v>
      </c>
      <c r="I2507" s="16"/>
      <c r="J2507" s="16"/>
    </row>
    <row r="2508" spans="1:10" x14ac:dyDescent="0.15">
      <c r="A2508" s="16"/>
      <c r="B2508" s="16"/>
      <c r="C2508" s="16"/>
      <c r="D2508" s="16"/>
      <c r="E2508" s="16"/>
      <c r="F2508" s="16"/>
      <c r="G2508" s="16"/>
      <c r="H2508" s="16"/>
      <c r="I2508" s="16"/>
      <c r="J2508" s="16"/>
    </row>
    <row r="2509" spans="1:10" ht="16" x14ac:dyDescent="0.2">
      <c r="A2509" s="16"/>
      <c r="B2509" s="25" t="s">
        <v>232</v>
      </c>
      <c r="C2509" s="40">
        <f>+Instrucciones!C1025</f>
        <v>6</v>
      </c>
      <c r="D2509" s="59">
        <f>IF(C2509=0,0,(D2336+D2369-D2363-D2364)/12*C2509)</f>
        <v>472636748.80000001</v>
      </c>
      <c r="E2509" s="43">
        <f>+D2509/C2509</f>
        <v>78772791.466666669</v>
      </c>
      <c r="F2509" s="16"/>
      <c r="G2509" s="16"/>
      <c r="H2509" s="16"/>
      <c r="I2509" s="16"/>
      <c r="J2509" s="16"/>
    </row>
    <row r="2510" spans="1:10" x14ac:dyDescent="0.15">
      <c r="A2510" s="16"/>
      <c r="B2510" s="16"/>
      <c r="C2510" s="16"/>
      <c r="D2510" s="16"/>
      <c r="E2510" s="16"/>
      <c r="F2510" s="16"/>
      <c r="G2510" s="16"/>
      <c r="H2510" s="16"/>
      <c r="I2510" s="16"/>
      <c r="J2510" s="16"/>
    </row>
    <row r="2511" spans="1:10" ht="16" x14ac:dyDescent="0.2">
      <c r="A2511" s="16"/>
      <c r="B2511" s="25" t="s">
        <v>233</v>
      </c>
      <c r="C2511" s="40">
        <f>+Instrucciones!C1027</f>
        <v>0</v>
      </c>
      <c r="D2511" s="59">
        <f>+C2511</f>
        <v>0</v>
      </c>
      <c r="E2511" s="16"/>
      <c r="F2511" s="16"/>
      <c r="G2511" s="16"/>
      <c r="H2511" s="16"/>
      <c r="I2511" s="16"/>
      <c r="J2511" s="16"/>
    </row>
    <row r="2512" spans="1:10" x14ac:dyDescent="0.15">
      <c r="A2512" s="16"/>
      <c r="B2512" s="16"/>
      <c r="C2512" s="16"/>
      <c r="D2512" s="16"/>
      <c r="E2512" s="16"/>
      <c r="F2512" s="16"/>
      <c r="G2512" s="16"/>
      <c r="H2512" s="16"/>
      <c r="I2512" s="16"/>
      <c r="J2512" s="16"/>
    </row>
    <row r="2513" spans="1:10" ht="16" x14ac:dyDescent="0.2">
      <c r="A2513" s="16"/>
      <c r="B2513" s="36" t="s">
        <v>234</v>
      </c>
      <c r="C2513" s="16"/>
      <c r="D2513" s="59">
        <f>+D2511+D2509</f>
        <v>472636748.80000001</v>
      </c>
      <c r="E2513" s="16"/>
      <c r="F2513" s="16"/>
      <c r="G2513" s="16"/>
      <c r="H2513" s="16"/>
      <c r="I2513" s="16"/>
      <c r="J2513" s="16"/>
    </row>
    <row r="2514" spans="1:10" x14ac:dyDescent="0.15">
      <c r="A2514" s="16"/>
      <c r="B2514" s="16"/>
      <c r="C2514" s="16"/>
      <c r="D2514" s="16"/>
      <c r="E2514" s="16"/>
      <c r="F2514" s="16"/>
      <c r="G2514" s="16"/>
      <c r="H2514" s="16"/>
      <c r="I2514" s="16"/>
      <c r="J2514" s="16"/>
    </row>
    <row r="2515" spans="1:10" ht="16" x14ac:dyDescent="0.2">
      <c r="A2515" s="16"/>
      <c r="B2515" s="36" t="s">
        <v>171</v>
      </c>
      <c r="C2515" s="16"/>
      <c r="D2515" s="59">
        <f>+D2513+C2467</f>
        <v>586436748.79999995</v>
      </c>
      <c r="E2515" s="16"/>
      <c r="F2515" s="16"/>
      <c r="G2515" s="16"/>
      <c r="H2515" s="16"/>
      <c r="I2515" s="16"/>
      <c r="J2515" s="16"/>
    </row>
    <row r="2516" spans="1:10" x14ac:dyDescent="0.15">
      <c r="A2516" s="16"/>
      <c r="B2516" s="16"/>
      <c r="C2516" s="16"/>
      <c r="D2516" s="16"/>
      <c r="E2516" s="16"/>
      <c r="F2516" s="16"/>
      <c r="G2516" s="16"/>
      <c r="H2516" s="16"/>
      <c r="I2516" s="16"/>
      <c r="J2516" s="16"/>
    </row>
    <row r="2517" spans="1:10" x14ac:dyDescent="0.15">
      <c r="A2517" s="16"/>
      <c r="B2517" s="16"/>
      <c r="C2517" s="16"/>
      <c r="D2517" s="16"/>
      <c r="E2517" s="16"/>
      <c r="F2517" s="16"/>
      <c r="G2517" s="16"/>
      <c r="H2517" s="16"/>
      <c r="I2517" s="16"/>
      <c r="J2517" s="16"/>
    </row>
    <row r="2518" spans="1:10" x14ac:dyDescent="0.15">
      <c r="A2518" s="16"/>
      <c r="B2518" s="16"/>
      <c r="C2518" s="16"/>
      <c r="D2518" s="16"/>
      <c r="E2518" s="16"/>
      <c r="F2518" s="16"/>
      <c r="G2518" s="16"/>
      <c r="H2518" s="16"/>
      <c r="I2518" s="16"/>
      <c r="J2518" s="16"/>
    </row>
    <row r="2519" spans="1:10" ht="16" x14ac:dyDescent="0.2">
      <c r="A2519" s="16"/>
      <c r="B2519" s="36" t="s">
        <v>235</v>
      </c>
      <c r="C2519" s="16"/>
      <c r="D2519" s="16"/>
      <c r="E2519" s="16"/>
      <c r="F2519" s="16"/>
      <c r="G2519" s="16"/>
      <c r="H2519" s="16"/>
      <c r="I2519" s="16"/>
      <c r="J2519" s="16"/>
    </row>
    <row r="2520" spans="1:10" x14ac:dyDescent="0.15">
      <c r="A2520" s="16"/>
      <c r="B2520" s="16"/>
      <c r="C2520" s="16"/>
      <c r="D2520" s="16"/>
      <c r="E2520" s="16"/>
      <c r="F2520" s="16"/>
      <c r="G2520" s="16"/>
      <c r="H2520" s="16"/>
      <c r="I2520" s="16"/>
      <c r="J2520" s="16"/>
    </row>
    <row r="2521" spans="1:10" ht="16" x14ac:dyDescent="0.2">
      <c r="A2521" s="16"/>
      <c r="B2521" s="25" t="s">
        <v>4</v>
      </c>
      <c r="C2521" s="40">
        <f>+Instrucciones!C1029</f>
        <v>90000000</v>
      </c>
      <c r="D2521" s="16"/>
      <c r="E2521" s="25" t="s">
        <v>236</v>
      </c>
      <c r="F2521" s="60">
        <f>+Instrucciones!C1040</f>
        <v>0.22</v>
      </c>
      <c r="G2521" s="16"/>
      <c r="H2521" s="25" t="s">
        <v>266</v>
      </c>
      <c r="I2521" s="60">
        <f>+Instrucciones!C1036</f>
        <v>0</v>
      </c>
      <c r="J2521" s="16"/>
    </row>
    <row r="2522" spans="1:10" x14ac:dyDescent="0.15">
      <c r="A2522" s="16"/>
      <c r="B2522" s="16"/>
      <c r="C2522" s="16"/>
      <c r="D2522" s="16"/>
      <c r="E2522" s="16"/>
      <c r="F2522" s="16"/>
      <c r="G2522" s="16"/>
      <c r="H2522" s="16"/>
      <c r="I2522" s="16"/>
      <c r="J2522" s="16"/>
    </row>
    <row r="2523" spans="1:10" ht="16" x14ac:dyDescent="0.2">
      <c r="A2523" s="16"/>
      <c r="B2523" s="25" t="s">
        <v>5</v>
      </c>
      <c r="C2523" s="59">
        <f>+D2515-C2521</f>
        <v>496436748.79999995</v>
      </c>
      <c r="D2523" s="16"/>
      <c r="E2523" s="25" t="s">
        <v>237</v>
      </c>
      <c r="F2523" s="59">
        <f>PMT(D2527,C2525,-C2523)</f>
        <v>10889685.5404792</v>
      </c>
      <c r="G2523" s="16"/>
      <c r="H2523" s="25" t="s">
        <v>267</v>
      </c>
      <c r="I2523" s="60">
        <f>+Instrucciones!C1038</f>
        <v>0</v>
      </c>
      <c r="J2523" s="16"/>
    </row>
    <row r="2524" spans="1:10" x14ac:dyDescent="0.15">
      <c r="A2524" s="16"/>
      <c r="B2524" s="16"/>
      <c r="C2524" s="16"/>
      <c r="D2524" s="16"/>
      <c r="E2524" s="16"/>
      <c r="F2524" s="16"/>
      <c r="G2524" s="16"/>
      <c r="H2524" s="16"/>
      <c r="I2524" s="16"/>
      <c r="J2524" s="16"/>
    </row>
    <row r="2525" spans="1:10" ht="16" x14ac:dyDescent="0.2">
      <c r="A2525" s="16"/>
      <c r="B2525" s="25" t="s">
        <v>239</v>
      </c>
      <c r="C2525" s="40">
        <f>+Instrucciones!C1032</f>
        <v>60</v>
      </c>
      <c r="D2525" s="16"/>
      <c r="E2525" s="16"/>
      <c r="F2525" s="16"/>
      <c r="G2525" s="16"/>
      <c r="H2525" s="16"/>
      <c r="I2525" s="16"/>
      <c r="J2525" s="16"/>
    </row>
    <row r="2526" spans="1:10" x14ac:dyDescent="0.15">
      <c r="A2526" s="16"/>
      <c r="B2526" s="16"/>
      <c r="C2526" s="16"/>
      <c r="D2526" s="16"/>
      <c r="E2526" s="16"/>
      <c r="F2526" s="16"/>
      <c r="G2526" s="16"/>
      <c r="H2526" s="16"/>
      <c r="I2526" s="16"/>
      <c r="J2526" s="16"/>
    </row>
    <row r="2527" spans="1:10" ht="16" x14ac:dyDescent="0.2">
      <c r="A2527" s="16"/>
      <c r="B2527" s="25" t="s">
        <v>238</v>
      </c>
      <c r="C2527" s="60">
        <f>+Instrucciones!C1034</f>
        <v>0.12</v>
      </c>
      <c r="D2527" s="61">
        <f>(1+C2527)^(1/12)-1</f>
        <v>9.4887929345830457E-3</v>
      </c>
      <c r="E2527" s="16"/>
      <c r="F2527" s="16"/>
      <c r="G2527" s="16"/>
      <c r="H2527" s="16"/>
      <c r="I2527" s="16"/>
      <c r="J2527" s="16"/>
    </row>
    <row r="2528" spans="1:10" x14ac:dyDescent="0.15">
      <c r="A2528" s="16"/>
      <c r="B2528" s="16"/>
      <c r="C2528" s="16"/>
      <c r="D2528" s="16"/>
      <c r="E2528" s="16"/>
      <c r="F2528" s="16"/>
      <c r="G2528" s="16"/>
      <c r="H2528" s="16"/>
      <c r="I2528" s="16"/>
      <c r="J2528" s="16"/>
    </row>
    <row r="2529" spans="1:10" ht="16" x14ac:dyDescent="0.2">
      <c r="A2529" s="16"/>
      <c r="B2529" s="25" t="s">
        <v>243</v>
      </c>
      <c r="C2529" s="60">
        <f>+Instrucciones!C1042</f>
        <v>7.0000000000000007E-2</v>
      </c>
      <c r="D2529" s="16"/>
      <c r="E2529" s="16"/>
      <c r="F2529" s="16"/>
      <c r="G2529" s="16"/>
      <c r="H2529" s="16"/>
      <c r="I2529" s="16"/>
      <c r="J2529" s="16"/>
    </row>
    <row r="2530" spans="1:10" x14ac:dyDescent="0.15">
      <c r="A2530" s="16"/>
      <c r="B2530" s="16"/>
      <c r="C2530" s="16"/>
      <c r="D2530" s="16"/>
      <c r="E2530" s="16"/>
      <c r="F2530" s="16"/>
      <c r="G2530" s="16"/>
      <c r="H2530" s="16"/>
      <c r="I2530" s="16"/>
      <c r="J2530" s="16"/>
    </row>
    <row r="2531" spans="1:10" ht="16" x14ac:dyDescent="0.2">
      <c r="A2531" s="16"/>
      <c r="B2531" s="25" t="s">
        <v>30</v>
      </c>
      <c r="C2531" s="60">
        <f>+Instrucciones!C1044</f>
        <v>0.35</v>
      </c>
      <c r="D2531" s="16"/>
      <c r="E2531" s="16"/>
      <c r="F2531" s="16"/>
      <c r="G2531" s="16"/>
      <c r="H2531" s="16"/>
      <c r="I2531" s="16"/>
      <c r="J2531" s="16"/>
    </row>
    <row r="2532" spans="1:10" x14ac:dyDescent="0.15">
      <c r="A2532" s="16"/>
      <c r="B2532" s="16"/>
      <c r="C2532" s="16"/>
      <c r="D2532" s="16"/>
      <c r="E2532" s="16"/>
      <c r="F2532" s="16"/>
      <c r="G2532" s="16"/>
      <c r="H2532" s="16"/>
      <c r="I2532" s="16"/>
      <c r="J2532" s="16"/>
    </row>
    <row r="2533" spans="1:10" ht="16" x14ac:dyDescent="0.2">
      <c r="A2533" s="16"/>
      <c r="B2533" s="25" t="s">
        <v>240</v>
      </c>
      <c r="C2533" s="40">
        <f>+Instrucciones!C1046</f>
        <v>30</v>
      </c>
      <c r="D2533" s="16"/>
      <c r="E2533" s="16"/>
      <c r="F2533" s="16"/>
      <c r="G2533" s="16"/>
      <c r="H2533" s="16"/>
      <c r="I2533" s="16"/>
      <c r="J2533" s="16"/>
    </row>
    <row r="2534" spans="1:10" x14ac:dyDescent="0.15">
      <c r="A2534" s="16"/>
      <c r="B2534" s="16"/>
      <c r="C2534" s="16"/>
      <c r="D2534" s="16"/>
      <c r="E2534" s="16"/>
      <c r="F2534" s="16"/>
      <c r="G2534" s="16"/>
      <c r="H2534" s="16"/>
      <c r="I2534" s="16"/>
      <c r="J2534" s="16"/>
    </row>
    <row r="2535" spans="1:10" ht="16" x14ac:dyDescent="0.2">
      <c r="A2535" s="16"/>
      <c r="B2535" s="25" t="s">
        <v>241</v>
      </c>
      <c r="C2535" s="40">
        <f>+Instrucciones!C1048</f>
        <v>0</v>
      </c>
      <c r="D2535" s="16"/>
      <c r="E2535" s="16"/>
      <c r="F2535" s="16"/>
      <c r="G2535" s="16"/>
      <c r="H2535" s="16"/>
      <c r="I2535" s="16"/>
      <c r="J2535" s="16"/>
    </row>
    <row r="2536" spans="1:10" x14ac:dyDescent="0.15">
      <c r="A2536" s="16"/>
      <c r="B2536" s="16"/>
      <c r="C2536" s="16"/>
      <c r="D2536" s="16"/>
      <c r="E2536" s="16"/>
      <c r="F2536" s="16"/>
      <c r="G2536" s="16"/>
      <c r="H2536" s="16"/>
      <c r="I2536" s="16"/>
      <c r="J2536" s="16"/>
    </row>
    <row r="2537" spans="1:10" ht="16" x14ac:dyDescent="0.2">
      <c r="A2537" s="16"/>
      <c r="B2537" s="25" t="s">
        <v>84</v>
      </c>
      <c r="C2537" s="40">
        <f>+Instrucciones!C1050</f>
        <v>30</v>
      </c>
      <c r="D2537" s="16"/>
      <c r="E2537" s="16"/>
      <c r="F2537" s="16"/>
      <c r="G2537" s="16"/>
      <c r="H2537" s="16"/>
      <c r="I2537" s="16"/>
      <c r="J2537" s="16"/>
    </row>
    <row r="2538" spans="1:10" x14ac:dyDescent="0.15">
      <c r="A2538" s="16"/>
      <c r="B2538" s="16"/>
      <c r="C2538" s="16"/>
      <c r="D2538" s="16"/>
      <c r="E2538" s="16"/>
      <c r="F2538" s="16"/>
      <c r="G2538" s="16"/>
      <c r="H2538" s="16"/>
      <c r="I2538" s="16"/>
      <c r="J2538" s="16"/>
    </row>
    <row r="2539" spans="1:10" ht="16" x14ac:dyDescent="0.2">
      <c r="A2539" s="16"/>
      <c r="B2539" s="25" t="s">
        <v>242</v>
      </c>
      <c r="C2539" s="40">
        <f>+Instrucciones!C1056</f>
        <v>1000000</v>
      </c>
      <c r="D2539" s="16"/>
      <c r="E2539" s="16"/>
      <c r="F2539" s="16"/>
      <c r="G2539" s="16"/>
      <c r="H2539" s="16"/>
      <c r="I2539" s="16"/>
      <c r="J2539" s="16"/>
    </row>
    <row r="2540" spans="1:10" x14ac:dyDescent="0.15">
      <c r="A2540" s="16"/>
      <c r="B2540" s="16"/>
      <c r="C2540" s="16"/>
      <c r="D2540" s="16"/>
      <c r="E2540" s="16"/>
      <c r="F2540" s="16"/>
      <c r="G2540" s="16"/>
      <c r="H2540" s="16"/>
      <c r="I2540" s="16"/>
      <c r="J2540" s="16"/>
    </row>
    <row r="2541" spans="1:10" x14ac:dyDescent="0.15">
      <c r="A2541" s="16"/>
      <c r="B2541" s="16"/>
      <c r="C2541" s="16"/>
      <c r="D2541" s="16"/>
      <c r="E2541" s="16"/>
      <c r="F2541" s="16"/>
      <c r="G2541" s="16"/>
      <c r="H2541" s="16"/>
      <c r="I2541" s="16"/>
      <c r="J2541" s="16"/>
    </row>
    <row r="2542" spans="1:10" x14ac:dyDescent="0.15">
      <c r="A2542" s="16"/>
      <c r="B2542" s="25" t="s">
        <v>85</v>
      </c>
      <c r="C2542" s="16"/>
      <c r="D2542" s="62">
        <f>+D1291*$C$2533/360</f>
        <v>73193500</v>
      </c>
      <c r="E2542" s="62">
        <f>+E1291*$C$2533/360</f>
        <v>98284231.799999997</v>
      </c>
      <c r="F2542" s="62">
        <f>+F1291*$C$2533/360</f>
        <v>134895108.1455</v>
      </c>
      <c r="G2542" s="62">
        <f>+G1291*$C$2533/360</f>
        <v>176928423.84363779</v>
      </c>
      <c r="H2542" s="62">
        <f>+H1291*$C$2533/360</f>
        <v>229299237.30135456</v>
      </c>
      <c r="I2542" s="16"/>
      <c r="J2542" s="16"/>
    </row>
    <row r="2543" spans="1:10" x14ac:dyDescent="0.15">
      <c r="A2543" s="16"/>
      <c r="B2543" s="25" t="s">
        <v>86</v>
      </c>
      <c r="C2543" s="16"/>
      <c r="D2543" s="62">
        <f>+D2316*$C$2535/360</f>
        <v>0</v>
      </c>
      <c r="E2543" s="62">
        <f>+E2316*$C$2535/360</f>
        <v>0</v>
      </c>
      <c r="F2543" s="62">
        <f>+F2316*$C$2535/360</f>
        <v>0</v>
      </c>
      <c r="G2543" s="62">
        <f>+G2316*$C$2535/360</f>
        <v>0</v>
      </c>
      <c r="H2543" s="62">
        <f>+H2316*$C$2535/360</f>
        <v>0</v>
      </c>
      <c r="I2543" s="16"/>
      <c r="J2543" s="16"/>
    </row>
    <row r="2544" spans="1:10" x14ac:dyDescent="0.15">
      <c r="A2544" s="16"/>
      <c r="B2544" s="25" t="s">
        <v>64</v>
      </c>
      <c r="C2544" s="16"/>
      <c r="D2544" s="62">
        <f>+D2316*$C$2537/360</f>
        <v>14638700</v>
      </c>
      <c r="E2544" s="62">
        <f>+E2316*$C$2537/360</f>
        <v>17735816.597759999</v>
      </c>
      <c r="F2544" s="62">
        <f>+F2316*$C$2537/360</f>
        <v>22120046.654871594</v>
      </c>
      <c r="G2544" s="62">
        <f>+G2316*$C$2537/360</f>
        <v>26455442.33294737</v>
      </c>
      <c r="H2544" s="62">
        <f>+H2316*$C$2537/360</f>
        <v>31740922.498180661</v>
      </c>
      <c r="I2544" s="16"/>
      <c r="J2544" s="16"/>
    </row>
    <row r="2545" spans="1:10" x14ac:dyDescent="0.15">
      <c r="A2545" s="16"/>
      <c r="B2545" s="16"/>
      <c r="C2545" s="16"/>
      <c r="D2545" s="16"/>
      <c r="E2545" s="16"/>
      <c r="F2545" s="16"/>
      <c r="G2545" s="16"/>
      <c r="H2545" s="16"/>
      <c r="I2545" s="16"/>
      <c r="J2545" s="16"/>
    </row>
    <row r="2546" spans="1:10" x14ac:dyDescent="0.15">
      <c r="A2546" s="16"/>
      <c r="B2546" s="25" t="s">
        <v>72</v>
      </c>
      <c r="C2546" s="16"/>
      <c r="D2546" s="62">
        <f>+D1291-D2542</f>
        <v>805128500</v>
      </c>
      <c r="E2546" s="62">
        <f>+E1291-E2542</f>
        <v>1081126549.8</v>
      </c>
      <c r="F2546" s="62">
        <f>+F1291-F2542</f>
        <v>1483846189.6004999</v>
      </c>
      <c r="G2546" s="62">
        <f>+G1291-G2542</f>
        <v>1946212662.2800159</v>
      </c>
      <c r="H2546" s="62">
        <f>+H1291-H2542</f>
        <v>2522291610.3149004</v>
      </c>
      <c r="I2546" s="16"/>
      <c r="J2546" s="16"/>
    </row>
    <row r="2547" spans="1:10" x14ac:dyDescent="0.15">
      <c r="A2547" s="16"/>
      <c r="B2547" s="25" t="s">
        <v>87</v>
      </c>
      <c r="C2547" s="16"/>
      <c r="D2547" s="62">
        <f>+D2316-D2544</f>
        <v>161025700</v>
      </c>
      <c r="E2547" s="62">
        <f>+E2316-E2544</f>
        <v>195093982.57536</v>
      </c>
      <c r="F2547" s="62">
        <f>+F2316-F2544</f>
        <v>243320513.20358753</v>
      </c>
      <c r="G2547" s="62">
        <f>+G2316-G2544</f>
        <v>291009865.66242105</v>
      </c>
      <c r="H2547" s="62">
        <f>+H2316-H2544</f>
        <v>349150147.4799872</v>
      </c>
      <c r="I2547" s="16"/>
      <c r="J2547" s="16"/>
    </row>
    <row r="2548" spans="1:10" x14ac:dyDescent="0.15">
      <c r="A2548" s="16"/>
      <c r="B2548" s="16"/>
      <c r="C2548" s="16"/>
      <c r="D2548" s="42">
        <f>+D2546-D2547</f>
        <v>644102800</v>
      </c>
      <c r="E2548" s="42">
        <f t="shared" ref="E2548:H2548" si="34">+E2546-E2547</f>
        <v>886032567.22463989</v>
      </c>
      <c r="F2548" s="42">
        <f t="shared" si="34"/>
        <v>1240525676.3969123</v>
      </c>
      <c r="G2548" s="42">
        <f t="shared" si="34"/>
        <v>1655202796.617595</v>
      </c>
      <c r="H2548" s="42">
        <f t="shared" si="34"/>
        <v>2173141462.8349133</v>
      </c>
      <c r="I2548" s="16"/>
      <c r="J2548" s="16"/>
    </row>
    <row r="2549" spans="1:10" x14ac:dyDescent="0.15">
      <c r="A2549" s="16"/>
      <c r="B2549" s="16"/>
      <c r="C2549" s="16"/>
      <c r="D2549" s="16"/>
      <c r="E2549" s="16"/>
      <c r="F2549" s="16"/>
      <c r="G2549" s="16"/>
      <c r="H2549" s="16"/>
      <c r="I2549" s="16"/>
      <c r="J2549" s="16"/>
    </row>
    <row r="2550" spans="1:10" x14ac:dyDescent="0.15"/>
    <row r="2551" spans="1:10" x14ac:dyDescent="0.15"/>
    <row r="2552" spans="1:10" x14ac:dyDescent="0.15"/>
    <row r="2553" spans="1:10" x14ac:dyDescent="0.15"/>
    <row r="2554" spans="1:10" x14ac:dyDescent="0.15"/>
    <row r="2555" spans="1:10" x14ac:dyDescent="0.15"/>
    <row r="2556" spans="1:10" x14ac:dyDescent="0.15"/>
    <row r="2557" spans="1:10" x14ac:dyDescent="0.15"/>
    <row r="2558" spans="1:10" x14ac:dyDescent="0.15"/>
    <row r="2559" spans="1:10" x14ac:dyDescent="0.15"/>
    <row r="2560" spans="1:10" x14ac:dyDescent="0.15"/>
    <row r="2561" x14ac:dyDescent="0.15"/>
    <row r="2562" x14ac:dyDescent="0.15"/>
    <row r="2563" x14ac:dyDescent="0.15"/>
    <row r="2564" x14ac:dyDescent="0.15"/>
    <row r="2565" x14ac:dyDescent="0.15"/>
    <row r="2566" x14ac:dyDescent="0.15"/>
    <row r="2567" x14ac:dyDescent="0.15"/>
    <row r="2568" x14ac:dyDescent="0.15"/>
    <row r="2569" x14ac:dyDescent="0.15"/>
    <row r="2570" x14ac:dyDescent="0.15"/>
    <row r="2571" x14ac:dyDescent="0.15"/>
    <row r="2572" x14ac:dyDescent="0.15"/>
    <row r="2573" x14ac:dyDescent="0.15"/>
    <row r="2574" x14ac:dyDescent="0.15"/>
    <row r="2575" x14ac:dyDescent="0.15"/>
    <row r="2576" x14ac:dyDescent="0.15"/>
    <row r="2577" x14ac:dyDescent="0.15"/>
    <row r="2578" x14ac:dyDescent="0.15"/>
    <row r="2579" x14ac:dyDescent="0.15"/>
    <row r="2580" x14ac:dyDescent="0.15"/>
    <row r="2581" x14ac:dyDescent="0.15"/>
    <row r="2582" x14ac:dyDescent="0.15"/>
    <row r="2583" x14ac:dyDescent="0.15"/>
    <row r="2584" x14ac:dyDescent="0.15"/>
    <row r="2585" x14ac:dyDescent="0.15"/>
    <row r="2586" x14ac:dyDescent="0.15"/>
    <row r="2587" x14ac:dyDescent="0.15"/>
    <row r="2588" x14ac:dyDescent="0.15"/>
    <row r="2589" x14ac:dyDescent="0.15"/>
    <row r="2590" x14ac:dyDescent="0.15"/>
    <row r="2591" x14ac:dyDescent="0.15"/>
    <row r="2592" x14ac:dyDescent="0.15"/>
    <row r="2593" x14ac:dyDescent="0.15"/>
    <row r="2594" x14ac:dyDescent="0.15"/>
    <row r="2595" x14ac:dyDescent="0.15"/>
    <row r="2596" x14ac:dyDescent="0.15"/>
    <row r="2597" x14ac:dyDescent="0.15"/>
    <row r="2598" x14ac:dyDescent="0.15"/>
    <row r="2599" x14ac:dyDescent="0.15"/>
    <row r="2600" x14ac:dyDescent="0.15"/>
    <row r="2601" x14ac:dyDescent="0.15"/>
    <row r="2602" x14ac:dyDescent="0.15"/>
    <row r="2603" x14ac:dyDescent="0.15"/>
    <row r="2604" x14ac:dyDescent="0.15"/>
    <row r="2605" x14ac:dyDescent="0.15"/>
    <row r="2606" x14ac:dyDescent="0.15"/>
    <row r="2607" x14ac:dyDescent="0.15"/>
    <row r="2608" x14ac:dyDescent="0.15"/>
    <row r="2609" x14ac:dyDescent="0.15"/>
    <row r="2610" x14ac:dyDescent="0.15"/>
    <row r="2611" x14ac:dyDescent="0.15"/>
    <row r="2612" x14ac:dyDescent="0.15"/>
    <row r="2613" x14ac:dyDescent="0.15"/>
    <row r="2614" x14ac:dyDescent="0.15"/>
    <row r="2615" x14ac:dyDescent="0.15"/>
    <row r="2616" x14ac:dyDescent="0.15"/>
    <row r="2617" x14ac:dyDescent="0.15"/>
    <row r="2618" x14ac:dyDescent="0.15"/>
    <row r="2619" x14ac:dyDescent="0.15"/>
    <row r="2620" x14ac:dyDescent="0.15"/>
    <row r="2621" x14ac:dyDescent="0.15"/>
    <row r="2622" x14ac:dyDescent="0.15"/>
    <row r="2623" x14ac:dyDescent="0.15"/>
    <row r="2624" x14ac:dyDescent="0.15"/>
    <row r="2625" x14ac:dyDescent="0.15"/>
    <row r="2626" x14ac:dyDescent="0.15"/>
    <row r="2627" x14ac:dyDescent="0.15"/>
    <row r="2628" x14ac:dyDescent="0.15"/>
    <row r="2629" x14ac:dyDescent="0.15"/>
    <row r="2630" x14ac:dyDescent="0.15"/>
    <row r="2631" x14ac:dyDescent="0.15"/>
    <row r="2632" x14ac:dyDescent="0.15"/>
    <row r="2633" x14ac:dyDescent="0.15"/>
    <row r="2634" x14ac:dyDescent="0.15"/>
    <row r="2635" x14ac:dyDescent="0.15"/>
    <row r="2636" x14ac:dyDescent="0.15"/>
    <row r="2637" x14ac:dyDescent="0.15"/>
    <row r="2638" x14ac:dyDescent="0.15"/>
    <row r="2639" x14ac:dyDescent="0.15"/>
    <row r="2640" x14ac:dyDescent="0.15"/>
    <row r="2641" x14ac:dyDescent="0.15"/>
    <row r="2642" x14ac:dyDescent="0.15"/>
    <row r="2643" x14ac:dyDescent="0.15"/>
    <row r="2644" x14ac:dyDescent="0.15"/>
    <row r="2645" x14ac:dyDescent="0.15"/>
    <row r="2646" x14ac:dyDescent="0.15"/>
    <row r="2647" x14ac:dyDescent="0.15"/>
    <row r="2648" x14ac:dyDescent="0.15"/>
    <row r="2649" x14ac:dyDescent="0.15"/>
    <row r="2650" x14ac:dyDescent="0.15"/>
    <row r="2651" x14ac:dyDescent="0.15"/>
    <row r="2652" x14ac:dyDescent="0.15"/>
    <row r="2653" x14ac:dyDescent="0.15"/>
    <row r="2654" x14ac:dyDescent="0.15"/>
    <row r="2655" x14ac:dyDescent="0.15"/>
    <row r="2656" x14ac:dyDescent="0.15"/>
    <row r="2657" x14ac:dyDescent="0.15"/>
    <row r="2658" x14ac:dyDescent="0.15"/>
    <row r="2659" x14ac:dyDescent="0.15"/>
    <row r="2660" x14ac:dyDescent="0.15"/>
    <row r="2661" x14ac:dyDescent="0.15"/>
    <row r="2662" x14ac:dyDescent="0.15"/>
    <row r="2663" x14ac:dyDescent="0.15"/>
    <row r="2664" x14ac:dyDescent="0.15"/>
    <row r="2665" x14ac:dyDescent="0.15"/>
    <row r="2666" x14ac:dyDescent="0.15"/>
    <row r="2667" x14ac:dyDescent="0.15"/>
    <row r="2668" x14ac:dyDescent="0.15"/>
    <row r="2669" x14ac:dyDescent="0.15"/>
    <row r="2670" x14ac:dyDescent="0.15"/>
    <row r="2671" x14ac:dyDescent="0.15"/>
    <row r="2672" x14ac:dyDescent="0.15"/>
    <row r="2673" x14ac:dyDescent="0.15"/>
    <row r="2674" x14ac:dyDescent="0.15"/>
    <row r="2675" x14ac:dyDescent="0.15"/>
    <row r="2676" x14ac:dyDescent="0.15"/>
    <row r="2677" x14ac:dyDescent="0.15"/>
    <row r="2678" x14ac:dyDescent="0.15"/>
    <row r="2679" x14ac:dyDescent="0.15"/>
    <row r="2680" x14ac:dyDescent="0.15"/>
    <row r="2681" x14ac:dyDescent="0.15"/>
    <row r="2682" x14ac:dyDescent="0.15"/>
    <row r="2683" x14ac:dyDescent="0.15"/>
    <row r="2684" x14ac:dyDescent="0.15"/>
    <row r="2685" x14ac:dyDescent="0.15"/>
    <row r="2686" x14ac:dyDescent="0.15"/>
    <row r="2687" x14ac:dyDescent="0.15"/>
    <row r="2688" x14ac:dyDescent="0.15"/>
    <row r="2689" x14ac:dyDescent="0.15"/>
    <row r="2690" x14ac:dyDescent="0.15"/>
    <row r="2691" x14ac:dyDescent="0.15"/>
    <row r="2692" x14ac:dyDescent="0.15"/>
    <row r="2693" x14ac:dyDescent="0.15"/>
    <row r="2694" x14ac:dyDescent="0.15"/>
    <row r="2695" x14ac:dyDescent="0.15"/>
    <row r="2696" x14ac:dyDescent="0.15"/>
    <row r="2697" x14ac:dyDescent="0.15"/>
    <row r="2698" x14ac:dyDescent="0.15"/>
    <row r="2699" x14ac:dyDescent="0.15"/>
    <row r="2700" x14ac:dyDescent="0.15"/>
    <row r="2701" x14ac:dyDescent="0.15"/>
    <row r="2702" x14ac:dyDescent="0.15"/>
    <row r="2703" x14ac:dyDescent="0.15"/>
    <row r="2704" x14ac:dyDescent="0.15"/>
    <row r="2705" x14ac:dyDescent="0.15"/>
    <row r="2706" x14ac:dyDescent="0.15"/>
    <row r="2707" x14ac:dyDescent="0.15"/>
    <row r="2708" x14ac:dyDescent="0.15"/>
    <row r="2709" x14ac:dyDescent="0.15"/>
    <row r="2710" x14ac:dyDescent="0.15"/>
    <row r="2711" x14ac:dyDescent="0.15"/>
    <row r="2712" x14ac:dyDescent="0.15"/>
    <row r="2713" x14ac:dyDescent="0.15"/>
    <row r="2714" x14ac:dyDescent="0.15"/>
    <row r="2715" x14ac:dyDescent="0.15"/>
    <row r="2716" x14ac:dyDescent="0.15"/>
    <row r="2717"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row r="2732" x14ac:dyDescent="0.15"/>
    <row r="2733" x14ac:dyDescent="0.15"/>
    <row r="2734" x14ac:dyDescent="0.15"/>
    <row r="2735" x14ac:dyDescent="0.15"/>
    <row r="2736" x14ac:dyDescent="0.15"/>
    <row r="2737" x14ac:dyDescent="0.15"/>
    <row r="2738" x14ac:dyDescent="0.15"/>
    <row r="2739" x14ac:dyDescent="0.15"/>
    <row r="2740" x14ac:dyDescent="0.15"/>
    <row r="2741" x14ac:dyDescent="0.15"/>
    <row r="2742" x14ac:dyDescent="0.15"/>
    <row r="2743" x14ac:dyDescent="0.15"/>
    <row r="2744" x14ac:dyDescent="0.15"/>
    <row r="2745" x14ac:dyDescent="0.15"/>
    <row r="2746" x14ac:dyDescent="0.15"/>
    <row r="2747" x14ac:dyDescent="0.15"/>
    <row r="2748" x14ac:dyDescent="0.15"/>
    <row r="2749" x14ac:dyDescent="0.15"/>
    <row r="2750" x14ac:dyDescent="0.15"/>
    <row r="2751" x14ac:dyDescent="0.15"/>
    <row r="2752" x14ac:dyDescent="0.15"/>
    <row r="2753" x14ac:dyDescent="0.15"/>
    <row r="2754" x14ac:dyDescent="0.15"/>
    <row r="2755" x14ac:dyDescent="0.15"/>
    <row r="2756" x14ac:dyDescent="0.15"/>
    <row r="2757" x14ac:dyDescent="0.15"/>
    <row r="2758" x14ac:dyDescent="0.15"/>
    <row r="2759" x14ac:dyDescent="0.15"/>
    <row r="2760" x14ac:dyDescent="0.15"/>
    <row r="2761" x14ac:dyDescent="0.15"/>
    <row r="2762" x14ac:dyDescent="0.15"/>
    <row r="2763" x14ac:dyDescent="0.15"/>
    <row r="2764" x14ac:dyDescent="0.15"/>
    <row r="2765" x14ac:dyDescent="0.15"/>
    <row r="2766" x14ac:dyDescent="0.15"/>
    <row r="2767" x14ac:dyDescent="0.15"/>
    <row r="2768" x14ac:dyDescent="0.15"/>
    <row r="2769" x14ac:dyDescent="0.15"/>
    <row r="2770" x14ac:dyDescent="0.15"/>
    <row r="2771" x14ac:dyDescent="0.15"/>
    <row r="2772" x14ac:dyDescent="0.15"/>
    <row r="2773" x14ac:dyDescent="0.15"/>
    <row r="2774" x14ac:dyDescent="0.15"/>
    <row r="2775" x14ac:dyDescent="0.15"/>
    <row r="2776" x14ac:dyDescent="0.15"/>
    <row r="2777" x14ac:dyDescent="0.15"/>
    <row r="2778" x14ac:dyDescent="0.15"/>
    <row r="2779" x14ac:dyDescent="0.15"/>
    <row r="2780" x14ac:dyDescent="0.15"/>
    <row r="2781" x14ac:dyDescent="0.15"/>
    <row r="2782" x14ac:dyDescent="0.15"/>
    <row r="2783" x14ac:dyDescent="0.15"/>
    <row r="2784" x14ac:dyDescent="0.15"/>
    <row r="2785" x14ac:dyDescent="0.15"/>
    <row r="2786" x14ac:dyDescent="0.15"/>
    <row r="2787" x14ac:dyDescent="0.15"/>
    <row r="2788" x14ac:dyDescent="0.15"/>
    <row r="2789" x14ac:dyDescent="0.15"/>
    <row r="2790" x14ac:dyDescent="0.15"/>
    <row r="2791" x14ac:dyDescent="0.15"/>
    <row r="2792" x14ac:dyDescent="0.15"/>
    <row r="2793" x14ac:dyDescent="0.15"/>
    <row r="2794" x14ac:dyDescent="0.15"/>
    <row r="2795" x14ac:dyDescent="0.15"/>
    <row r="2796" x14ac:dyDescent="0.15"/>
    <row r="2797" x14ac:dyDescent="0.15"/>
    <row r="2798" x14ac:dyDescent="0.15"/>
    <row r="2799" x14ac:dyDescent="0.15"/>
    <row r="2800" x14ac:dyDescent="0.15"/>
    <row r="2801" x14ac:dyDescent="0.15"/>
    <row r="2802" x14ac:dyDescent="0.15"/>
    <row r="2803" x14ac:dyDescent="0.15"/>
    <row r="2804" x14ac:dyDescent="0.15"/>
    <row r="2805" x14ac:dyDescent="0.15"/>
    <row r="2806" x14ac:dyDescent="0.15"/>
    <row r="2807" x14ac:dyDescent="0.15"/>
    <row r="2808" x14ac:dyDescent="0.15"/>
    <row r="2809" x14ac:dyDescent="0.15"/>
    <row r="2810" x14ac:dyDescent="0.15"/>
    <row r="2811" x14ac:dyDescent="0.15"/>
    <row r="2812" x14ac:dyDescent="0.15"/>
    <row r="2813" x14ac:dyDescent="0.15"/>
    <row r="2814" x14ac:dyDescent="0.15"/>
    <row r="2815" x14ac:dyDescent="0.15"/>
    <row r="2816" x14ac:dyDescent="0.15"/>
    <row r="2817" x14ac:dyDescent="0.15"/>
    <row r="2818" x14ac:dyDescent="0.15"/>
    <row r="2819" x14ac:dyDescent="0.15"/>
    <row r="2820" x14ac:dyDescent="0.15"/>
    <row r="2821" x14ac:dyDescent="0.15"/>
    <row r="2822" x14ac:dyDescent="0.15"/>
    <row r="2823" x14ac:dyDescent="0.15"/>
    <row r="2824" x14ac:dyDescent="0.15"/>
    <row r="2825" x14ac:dyDescent="0.15"/>
    <row r="2826" x14ac:dyDescent="0.15"/>
    <row r="2827" x14ac:dyDescent="0.15"/>
    <row r="2828" x14ac:dyDescent="0.15"/>
    <row r="2829" x14ac:dyDescent="0.15"/>
    <row r="2830" x14ac:dyDescent="0.15"/>
    <row r="2831" x14ac:dyDescent="0.15"/>
    <row r="2832" x14ac:dyDescent="0.15"/>
    <row r="2833" x14ac:dyDescent="0.15"/>
    <row r="2834" x14ac:dyDescent="0.15"/>
    <row r="2835" x14ac:dyDescent="0.15"/>
    <row r="2836" x14ac:dyDescent="0.15"/>
    <row r="2837" x14ac:dyDescent="0.15"/>
    <row r="2838" x14ac:dyDescent="0.15"/>
    <row r="2839" x14ac:dyDescent="0.15"/>
    <row r="2840" x14ac:dyDescent="0.15"/>
    <row r="2841" x14ac:dyDescent="0.15"/>
    <row r="2842" x14ac:dyDescent="0.15"/>
    <row r="2843" x14ac:dyDescent="0.15"/>
    <row r="2844" x14ac:dyDescent="0.15"/>
    <row r="2845" x14ac:dyDescent="0.15"/>
    <row r="2846" x14ac:dyDescent="0.15"/>
    <row r="2847" x14ac:dyDescent="0.15"/>
    <row r="2848" x14ac:dyDescent="0.15"/>
    <row r="2849" x14ac:dyDescent="0.15"/>
    <row r="2850" x14ac:dyDescent="0.15"/>
    <row r="2851" x14ac:dyDescent="0.15"/>
    <row r="2852" x14ac:dyDescent="0.15"/>
    <row r="2853" x14ac:dyDescent="0.15"/>
    <row r="2854" x14ac:dyDescent="0.15"/>
    <row r="2855" x14ac:dyDescent="0.15"/>
    <row r="2856" x14ac:dyDescent="0.15"/>
    <row r="2857" x14ac:dyDescent="0.15"/>
    <row r="2858" x14ac:dyDescent="0.15"/>
    <row r="2859" x14ac:dyDescent="0.15"/>
    <row r="2860" x14ac:dyDescent="0.15"/>
    <row r="2861" x14ac:dyDescent="0.15"/>
    <row r="2862" x14ac:dyDescent="0.15"/>
    <row r="2863" x14ac:dyDescent="0.15"/>
    <row r="2864" x14ac:dyDescent="0.15"/>
    <row r="2865" x14ac:dyDescent="0.15"/>
    <row r="2866" x14ac:dyDescent="0.15"/>
    <row r="2867" x14ac:dyDescent="0.15"/>
    <row r="2868" x14ac:dyDescent="0.15"/>
    <row r="2869" x14ac:dyDescent="0.15"/>
    <row r="2870" x14ac:dyDescent="0.15"/>
    <row r="2871" x14ac:dyDescent="0.15"/>
    <row r="2872" x14ac:dyDescent="0.15"/>
    <row r="2873" x14ac:dyDescent="0.15"/>
    <row r="2874" x14ac:dyDescent="0.15"/>
    <row r="2875" x14ac:dyDescent="0.15"/>
    <row r="2876" x14ac:dyDescent="0.15"/>
    <row r="2877" x14ac:dyDescent="0.15"/>
    <row r="2878" x14ac:dyDescent="0.15"/>
    <row r="2879" x14ac:dyDescent="0.15"/>
    <row r="2880" x14ac:dyDescent="0.15"/>
    <row r="2881" x14ac:dyDescent="0.15"/>
    <row r="2882" x14ac:dyDescent="0.15"/>
    <row r="2883" x14ac:dyDescent="0.15"/>
    <row r="2884" x14ac:dyDescent="0.15"/>
    <row r="2885" x14ac:dyDescent="0.15"/>
    <row r="2886" x14ac:dyDescent="0.15"/>
    <row r="2887" x14ac:dyDescent="0.15"/>
    <row r="2888" x14ac:dyDescent="0.15"/>
    <row r="2889" x14ac:dyDescent="0.15"/>
    <row r="2890" x14ac:dyDescent="0.15"/>
    <row r="2891" x14ac:dyDescent="0.15"/>
    <row r="2892" x14ac:dyDescent="0.15"/>
    <row r="2893" x14ac:dyDescent="0.15"/>
    <row r="2894" x14ac:dyDescent="0.15"/>
    <row r="2895" x14ac:dyDescent="0.15"/>
    <row r="2896" x14ac:dyDescent="0.15"/>
    <row r="2897" x14ac:dyDescent="0.15"/>
    <row r="2898" x14ac:dyDescent="0.15"/>
    <row r="2899" x14ac:dyDescent="0.15"/>
    <row r="2900" x14ac:dyDescent="0.15"/>
    <row r="2901" x14ac:dyDescent="0.15"/>
    <row r="2902" x14ac:dyDescent="0.15"/>
    <row r="2903" x14ac:dyDescent="0.15"/>
    <row r="2904" x14ac:dyDescent="0.15"/>
    <row r="2905" x14ac:dyDescent="0.15"/>
    <row r="2906" x14ac:dyDescent="0.15"/>
    <row r="2907" x14ac:dyDescent="0.15"/>
    <row r="2908" x14ac:dyDescent="0.15"/>
    <row r="2909" x14ac:dyDescent="0.15"/>
    <row r="2910" x14ac:dyDescent="0.15"/>
    <row r="2911" x14ac:dyDescent="0.15"/>
    <row r="2912" x14ac:dyDescent="0.15"/>
    <row r="2913" x14ac:dyDescent="0.15"/>
    <row r="2914" x14ac:dyDescent="0.15"/>
    <row r="2915" x14ac:dyDescent="0.15"/>
    <row r="2916" x14ac:dyDescent="0.15"/>
    <row r="2917" x14ac:dyDescent="0.15"/>
    <row r="2918" x14ac:dyDescent="0.15"/>
    <row r="2919" x14ac:dyDescent="0.15"/>
    <row r="2920" x14ac:dyDescent="0.15"/>
    <row r="2921" x14ac:dyDescent="0.15"/>
    <row r="2922" x14ac:dyDescent="0.15"/>
    <row r="2923" x14ac:dyDescent="0.15"/>
    <row r="2924" x14ac:dyDescent="0.15"/>
    <row r="2925" x14ac:dyDescent="0.15"/>
    <row r="2926" x14ac:dyDescent="0.15"/>
    <row r="2927" x14ac:dyDescent="0.15"/>
    <row r="2928" x14ac:dyDescent="0.15"/>
    <row r="2929" x14ac:dyDescent="0.15"/>
    <row r="2930" x14ac:dyDescent="0.15"/>
    <row r="2931" x14ac:dyDescent="0.15"/>
    <row r="2932" x14ac:dyDescent="0.15"/>
    <row r="2933" x14ac:dyDescent="0.15"/>
    <row r="2934" x14ac:dyDescent="0.15"/>
    <row r="2935" x14ac:dyDescent="0.15"/>
    <row r="2936" x14ac:dyDescent="0.15"/>
    <row r="2937" x14ac:dyDescent="0.15"/>
    <row r="2938" x14ac:dyDescent="0.15"/>
    <row r="2939" x14ac:dyDescent="0.15"/>
    <row r="2940" x14ac:dyDescent="0.15"/>
    <row r="2941" x14ac:dyDescent="0.15"/>
    <row r="2942" x14ac:dyDescent="0.15"/>
    <row r="2943" x14ac:dyDescent="0.15"/>
    <row r="2944" x14ac:dyDescent="0.15"/>
    <row r="2945" x14ac:dyDescent="0.15"/>
    <row r="2946" x14ac:dyDescent="0.15"/>
    <row r="2947" x14ac:dyDescent="0.15"/>
    <row r="2948" x14ac:dyDescent="0.15"/>
    <row r="2949" x14ac:dyDescent="0.15"/>
    <row r="2950" x14ac:dyDescent="0.15"/>
    <row r="2951" x14ac:dyDescent="0.15"/>
    <row r="2952" x14ac:dyDescent="0.15"/>
    <row r="2953" x14ac:dyDescent="0.15"/>
    <row r="2954" x14ac:dyDescent="0.15"/>
    <row r="2955" x14ac:dyDescent="0.15"/>
    <row r="2956" x14ac:dyDescent="0.15"/>
    <row r="2957" x14ac:dyDescent="0.15"/>
    <row r="2958" x14ac:dyDescent="0.15"/>
    <row r="2959" x14ac:dyDescent="0.15"/>
    <row r="2960" x14ac:dyDescent="0.15"/>
    <row r="2961" x14ac:dyDescent="0.15"/>
    <row r="2962" x14ac:dyDescent="0.15"/>
    <row r="2963" x14ac:dyDescent="0.15"/>
    <row r="2964" x14ac:dyDescent="0.15"/>
    <row r="2965" x14ac:dyDescent="0.15"/>
    <row r="2966" x14ac:dyDescent="0.15"/>
    <row r="2967" x14ac:dyDescent="0.15"/>
    <row r="2968" x14ac:dyDescent="0.15"/>
    <row r="2969" x14ac:dyDescent="0.15"/>
    <row r="2970" x14ac:dyDescent="0.15"/>
    <row r="2971" x14ac:dyDescent="0.15"/>
    <row r="2972" x14ac:dyDescent="0.15"/>
    <row r="2973" x14ac:dyDescent="0.15"/>
    <row r="2974" x14ac:dyDescent="0.15"/>
    <row r="2975" x14ac:dyDescent="0.15"/>
    <row r="2976" x14ac:dyDescent="0.15"/>
    <row r="2977" x14ac:dyDescent="0.15"/>
    <row r="2978" x14ac:dyDescent="0.15"/>
    <row r="2979" x14ac:dyDescent="0.15"/>
    <row r="2980" x14ac:dyDescent="0.15"/>
    <row r="2981" x14ac:dyDescent="0.15"/>
    <row r="2982" x14ac:dyDescent="0.15"/>
    <row r="2983" x14ac:dyDescent="0.15"/>
    <row r="2984" x14ac:dyDescent="0.15"/>
    <row r="2985" x14ac:dyDescent="0.15"/>
    <row r="2986" x14ac:dyDescent="0.15"/>
    <row r="2987" x14ac:dyDescent="0.15"/>
    <row r="2988" x14ac:dyDescent="0.15"/>
    <row r="2989" x14ac:dyDescent="0.15"/>
    <row r="2990" x14ac:dyDescent="0.15"/>
    <row r="2991" x14ac:dyDescent="0.15"/>
    <row r="2992" x14ac:dyDescent="0.15"/>
    <row r="2993" x14ac:dyDescent="0.15"/>
    <row r="2994" x14ac:dyDescent="0.15"/>
    <row r="2995" x14ac:dyDescent="0.15"/>
    <row r="2996" x14ac:dyDescent="0.15"/>
    <row r="2997" x14ac:dyDescent="0.15"/>
    <row r="2998" x14ac:dyDescent="0.15"/>
    <row r="2999" x14ac:dyDescent="0.15"/>
    <row r="3000" x14ac:dyDescent="0.15"/>
    <row r="3001" x14ac:dyDescent="0.15"/>
    <row r="3002" x14ac:dyDescent="0.15"/>
    <row r="3003" x14ac:dyDescent="0.15"/>
    <row r="3004" x14ac:dyDescent="0.15"/>
    <row r="3005" x14ac:dyDescent="0.15"/>
    <row r="3006" x14ac:dyDescent="0.15"/>
    <row r="3007" x14ac:dyDescent="0.15"/>
    <row r="3008" x14ac:dyDescent="0.15"/>
    <row r="3009" x14ac:dyDescent="0.15"/>
    <row r="3010" x14ac:dyDescent="0.15"/>
    <row r="3011" x14ac:dyDescent="0.15"/>
    <row r="3012" x14ac:dyDescent="0.15"/>
    <row r="3013" x14ac:dyDescent="0.15"/>
    <row r="3014" x14ac:dyDescent="0.15"/>
    <row r="3015" x14ac:dyDescent="0.15"/>
    <row r="3016" x14ac:dyDescent="0.15"/>
    <row r="3017" x14ac:dyDescent="0.15"/>
    <row r="3018" x14ac:dyDescent="0.15"/>
    <row r="3019" x14ac:dyDescent="0.15"/>
    <row r="3020" x14ac:dyDescent="0.15"/>
    <row r="3021" x14ac:dyDescent="0.15"/>
    <row r="3022" x14ac:dyDescent="0.15"/>
    <row r="3023" x14ac:dyDescent="0.15"/>
    <row r="3024" x14ac:dyDescent="0.15"/>
    <row r="3025" x14ac:dyDescent="0.15"/>
    <row r="3026" x14ac:dyDescent="0.15"/>
    <row r="3027" x14ac:dyDescent="0.15"/>
    <row r="3028" x14ac:dyDescent="0.15"/>
    <row r="3029" x14ac:dyDescent="0.15"/>
    <row r="3030" x14ac:dyDescent="0.15"/>
    <row r="3031" x14ac:dyDescent="0.15"/>
    <row r="3032" x14ac:dyDescent="0.15"/>
    <row r="3033" x14ac:dyDescent="0.15"/>
    <row r="3034" x14ac:dyDescent="0.15"/>
    <row r="3035" x14ac:dyDescent="0.15"/>
    <row r="3036" x14ac:dyDescent="0.15"/>
    <row r="3037" x14ac:dyDescent="0.15"/>
    <row r="3038" x14ac:dyDescent="0.15"/>
    <row r="3039" x14ac:dyDescent="0.15"/>
    <row r="3040" x14ac:dyDescent="0.15"/>
    <row r="3041" x14ac:dyDescent="0.15"/>
    <row r="3042" x14ac:dyDescent="0.15"/>
    <row r="3043" x14ac:dyDescent="0.15"/>
    <row r="3044" x14ac:dyDescent="0.15"/>
    <row r="3045" x14ac:dyDescent="0.15"/>
    <row r="3046" x14ac:dyDescent="0.15"/>
    <row r="3047" x14ac:dyDescent="0.15"/>
    <row r="3048" x14ac:dyDescent="0.15"/>
    <row r="3049" x14ac:dyDescent="0.15"/>
    <row r="3050" x14ac:dyDescent="0.15"/>
    <row r="3051" x14ac:dyDescent="0.15"/>
    <row r="3052" x14ac:dyDescent="0.15"/>
    <row r="3053" x14ac:dyDescent="0.15"/>
    <row r="3054" x14ac:dyDescent="0.15"/>
    <row r="3055" x14ac:dyDescent="0.15"/>
    <row r="3056" x14ac:dyDescent="0.15"/>
    <row r="3057" x14ac:dyDescent="0.15"/>
    <row r="3058" x14ac:dyDescent="0.15"/>
    <row r="3059" x14ac:dyDescent="0.15"/>
    <row r="3060" x14ac:dyDescent="0.15"/>
    <row r="3061" x14ac:dyDescent="0.15"/>
    <row r="3062" x14ac:dyDescent="0.15"/>
    <row r="3063" x14ac:dyDescent="0.15"/>
    <row r="3064" x14ac:dyDescent="0.15"/>
    <row r="3065" x14ac:dyDescent="0.15"/>
    <row r="3066" x14ac:dyDescent="0.15"/>
    <row r="3067" x14ac:dyDescent="0.15"/>
    <row r="3068" x14ac:dyDescent="0.15"/>
    <row r="3069" x14ac:dyDescent="0.15"/>
    <row r="3070" x14ac:dyDescent="0.15"/>
    <row r="3071" x14ac:dyDescent="0.15"/>
    <row r="3072" x14ac:dyDescent="0.15"/>
    <row r="3073" x14ac:dyDescent="0.15"/>
    <row r="3074" x14ac:dyDescent="0.15"/>
    <row r="3075" x14ac:dyDescent="0.15"/>
    <row r="3076" x14ac:dyDescent="0.15"/>
    <row r="3077" x14ac:dyDescent="0.15"/>
    <row r="3078" x14ac:dyDescent="0.15"/>
    <row r="3079" x14ac:dyDescent="0.15"/>
    <row r="3080" x14ac:dyDescent="0.15"/>
    <row r="3081" x14ac:dyDescent="0.15"/>
    <row r="3082" x14ac:dyDescent="0.15"/>
    <row r="3083" x14ac:dyDescent="0.15"/>
    <row r="3084" x14ac:dyDescent="0.15"/>
    <row r="3085" x14ac:dyDescent="0.15"/>
    <row r="3086" x14ac:dyDescent="0.15"/>
    <row r="3087" x14ac:dyDescent="0.15"/>
    <row r="3088" x14ac:dyDescent="0.15"/>
    <row r="3089" x14ac:dyDescent="0.15"/>
    <row r="3090" x14ac:dyDescent="0.15"/>
    <row r="3091" x14ac:dyDescent="0.15"/>
    <row r="3092" x14ac:dyDescent="0.15"/>
    <row r="3093" x14ac:dyDescent="0.15"/>
    <row r="3094" x14ac:dyDescent="0.15"/>
    <row r="3095" x14ac:dyDescent="0.15"/>
    <row r="3096" x14ac:dyDescent="0.15"/>
    <row r="3097" x14ac:dyDescent="0.15"/>
    <row r="3098" x14ac:dyDescent="0.15"/>
    <row r="3099" x14ac:dyDescent="0.15"/>
    <row r="3100" x14ac:dyDescent="0.15"/>
    <row r="3101" x14ac:dyDescent="0.15"/>
    <row r="3102" x14ac:dyDescent="0.15"/>
    <row r="3103" x14ac:dyDescent="0.15"/>
    <row r="3104" x14ac:dyDescent="0.15"/>
    <row r="3105" x14ac:dyDescent="0.15"/>
    <row r="3106" x14ac:dyDescent="0.15"/>
    <row r="3107" x14ac:dyDescent="0.15"/>
    <row r="3108" x14ac:dyDescent="0.15"/>
    <row r="3109" x14ac:dyDescent="0.15"/>
    <row r="3110" x14ac:dyDescent="0.15"/>
    <row r="3111" x14ac:dyDescent="0.15"/>
    <row r="3112" x14ac:dyDescent="0.15"/>
    <row r="3113" x14ac:dyDescent="0.15"/>
    <row r="3114" x14ac:dyDescent="0.15"/>
    <row r="3115" x14ac:dyDescent="0.15"/>
    <row r="3116" x14ac:dyDescent="0.15"/>
    <row r="3117" x14ac:dyDescent="0.15"/>
    <row r="3118" x14ac:dyDescent="0.15"/>
    <row r="3119" x14ac:dyDescent="0.15"/>
    <row r="3120" x14ac:dyDescent="0.15"/>
    <row r="3121" x14ac:dyDescent="0.15"/>
    <row r="3122" x14ac:dyDescent="0.15"/>
    <row r="3123" x14ac:dyDescent="0.15"/>
    <row r="3124" x14ac:dyDescent="0.15"/>
    <row r="3125" x14ac:dyDescent="0.15"/>
    <row r="3126" x14ac:dyDescent="0.15"/>
    <row r="3127" x14ac:dyDescent="0.15"/>
    <row r="3128" x14ac:dyDescent="0.15"/>
    <row r="3129" x14ac:dyDescent="0.15"/>
    <row r="3130" x14ac:dyDescent="0.15"/>
    <row r="3131" x14ac:dyDescent="0.15"/>
    <row r="3132" x14ac:dyDescent="0.15"/>
    <row r="3133" x14ac:dyDescent="0.15"/>
    <row r="3134" x14ac:dyDescent="0.15"/>
    <row r="3135" x14ac:dyDescent="0.15"/>
    <row r="3136" x14ac:dyDescent="0.15"/>
    <row r="3137" x14ac:dyDescent="0.15"/>
    <row r="3138" x14ac:dyDescent="0.15"/>
    <row r="3139" x14ac:dyDescent="0.15"/>
    <row r="3140" x14ac:dyDescent="0.15"/>
    <row r="3141" x14ac:dyDescent="0.15"/>
    <row r="3142" x14ac:dyDescent="0.15"/>
    <row r="3143" x14ac:dyDescent="0.15"/>
    <row r="3144" x14ac:dyDescent="0.15"/>
    <row r="3145" x14ac:dyDescent="0.15"/>
    <row r="3146" x14ac:dyDescent="0.15"/>
    <row r="3147" x14ac:dyDescent="0.15"/>
    <row r="3148" x14ac:dyDescent="0.15"/>
    <row r="3149" x14ac:dyDescent="0.15"/>
    <row r="3150" x14ac:dyDescent="0.15"/>
    <row r="3151" x14ac:dyDescent="0.15"/>
    <row r="3152" x14ac:dyDescent="0.15"/>
    <row r="3153" x14ac:dyDescent="0.15"/>
    <row r="3154" x14ac:dyDescent="0.15"/>
    <row r="3155" x14ac:dyDescent="0.15"/>
    <row r="3156" x14ac:dyDescent="0.15"/>
    <row r="3157" x14ac:dyDescent="0.15"/>
    <row r="3158" x14ac:dyDescent="0.15"/>
    <row r="3159" x14ac:dyDescent="0.15"/>
    <row r="3160" x14ac:dyDescent="0.15"/>
    <row r="3161" x14ac:dyDescent="0.15"/>
    <row r="3162" x14ac:dyDescent="0.15"/>
    <row r="3163" x14ac:dyDescent="0.15"/>
    <row r="3164" x14ac:dyDescent="0.15"/>
    <row r="3165" x14ac:dyDescent="0.15"/>
    <row r="3166" x14ac:dyDescent="0.15"/>
    <row r="3167" x14ac:dyDescent="0.15"/>
    <row r="3168" x14ac:dyDescent="0.15"/>
    <row r="3169" x14ac:dyDescent="0.15"/>
    <row r="3170" x14ac:dyDescent="0.15"/>
    <row r="3171" x14ac:dyDescent="0.15"/>
    <row r="3172" x14ac:dyDescent="0.15"/>
    <row r="3173" x14ac:dyDescent="0.15"/>
    <row r="3174" x14ac:dyDescent="0.15"/>
    <row r="3175" x14ac:dyDescent="0.15"/>
    <row r="3176" x14ac:dyDescent="0.15"/>
    <row r="3177" x14ac:dyDescent="0.15"/>
    <row r="3178" x14ac:dyDescent="0.15"/>
    <row r="3179" x14ac:dyDescent="0.15"/>
    <row r="3180" x14ac:dyDescent="0.15"/>
    <row r="3181" x14ac:dyDescent="0.15"/>
    <row r="3182" x14ac:dyDescent="0.15"/>
    <row r="3183" x14ac:dyDescent="0.15"/>
    <row r="3184" x14ac:dyDescent="0.15"/>
    <row r="3185" x14ac:dyDescent="0.15"/>
    <row r="3186" x14ac:dyDescent="0.15"/>
    <row r="3187" x14ac:dyDescent="0.15"/>
    <row r="3188" x14ac:dyDescent="0.15"/>
    <row r="3189" x14ac:dyDescent="0.15"/>
    <row r="3190" x14ac:dyDescent="0.15"/>
    <row r="3191" x14ac:dyDescent="0.15"/>
    <row r="3192" x14ac:dyDescent="0.15"/>
    <row r="3193" x14ac:dyDescent="0.15"/>
    <row r="3194" x14ac:dyDescent="0.15"/>
    <row r="3195" x14ac:dyDescent="0.15"/>
    <row r="3196" x14ac:dyDescent="0.15"/>
    <row r="3197" x14ac:dyDescent="0.15"/>
    <row r="3198" x14ac:dyDescent="0.15"/>
    <row r="3199" x14ac:dyDescent="0.15"/>
    <row r="3200" x14ac:dyDescent="0.15"/>
    <row r="3201" x14ac:dyDescent="0.15"/>
    <row r="3202" x14ac:dyDescent="0.15"/>
    <row r="3203" x14ac:dyDescent="0.15"/>
    <row r="3204" x14ac:dyDescent="0.15"/>
    <row r="3205" x14ac:dyDescent="0.15"/>
    <row r="3206" x14ac:dyDescent="0.15"/>
    <row r="3207" x14ac:dyDescent="0.15"/>
    <row r="3208" x14ac:dyDescent="0.15"/>
    <row r="3209" x14ac:dyDescent="0.15"/>
    <row r="3210" x14ac:dyDescent="0.15"/>
    <row r="3211" x14ac:dyDescent="0.15"/>
    <row r="3212" x14ac:dyDescent="0.15"/>
    <row r="3213" x14ac:dyDescent="0.15"/>
    <row r="3214" x14ac:dyDescent="0.15"/>
    <row r="3215" x14ac:dyDescent="0.15"/>
    <row r="3216" x14ac:dyDescent="0.15"/>
    <row r="3217" x14ac:dyDescent="0.15"/>
    <row r="3218" x14ac:dyDescent="0.15"/>
    <row r="3219" x14ac:dyDescent="0.15"/>
    <row r="3220" x14ac:dyDescent="0.15"/>
    <row r="3221" x14ac:dyDescent="0.15"/>
    <row r="3222" x14ac:dyDescent="0.15"/>
    <row r="3223" x14ac:dyDescent="0.15"/>
    <row r="3224" x14ac:dyDescent="0.15"/>
    <row r="3225" x14ac:dyDescent="0.15"/>
    <row r="3226" x14ac:dyDescent="0.15"/>
    <row r="3227" x14ac:dyDescent="0.15"/>
    <row r="3228" x14ac:dyDescent="0.15"/>
    <row r="3229" x14ac:dyDescent="0.15"/>
    <row r="3230" x14ac:dyDescent="0.15"/>
    <row r="3231" x14ac:dyDescent="0.15"/>
    <row r="3232" x14ac:dyDescent="0.15"/>
    <row r="3233" x14ac:dyDescent="0.15"/>
    <row r="3234" x14ac:dyDescent="0.15"/>
    <row r="3235" x14ac:dyDescent="0.15"/>
    <row r="3236" x14ac:dyDescent="0.15"/>
    <row r="3237" x14ac:dyDescent="0.15"/>
    <row r="3238" x14ac:dyDescent="0.15"/>
    <row r="3239" x14ac:dyDescent="0.15"/>
    <row r="3240" x14ac:dyDescent="0.15"/>
    <row r="3241" x14ac:dyDescent="0.15"/>
    <row r="3242" x14ac:dyDescent="0.15"/>
    <row r="3243" x14ac:dyDescent="0.15"/>
    <row r="3244" x14ac:dyDescent="0.15"/>
    <row r="3245" x14ac:dyDescent="0.15"/>
    <row r="3246" x14ac:dyDescent="0.15"/>
    <row r="3247" x14ac:dyDescent="0.15"/>
    <row r="3248" x14ac:dyDescent="0.15"/>
    <row r="3249" x14ac:dyDescent="0.15"/>
    <row r="3250" x14ac:dyDescent="0.15"/>
    <row r="3251" x14ac:dyDescent="0.15"/>
    <row r="3252" x14ac:dyDescent="0.15"/>
    <row r="3253" x14ac:dyDescent="0.15"/>
    <row r="3254" x14ac:dyDescent="0.15"/>
    <row r="3255" x14ac:dyDescent="0.15"/>
    <row r="3256" x14ac:dyDescent="0.15"/>
    <row r="3257" x14ac:dyDescent="0.15"/>
    <row r="3258" x14ac:dyDescent="0.15"/>
    <row r="3259" x14ac:dyDescent="0.15"/>
    <row r="3260" x14ac:dyDescent="0.15"/>
    <row r="3261" x14ac:dyDescent="0.15"/>
    <row r="3262" x14ac:dyDescent="0.15"/>
    <row r="3263" x14ac:dyDescent="0.15"/>
    <row r="3264" x14ac:dyDescent="0.15"/>
    <row r="3265" x14ac:dyDescent="0.15"/>
    <row r="3266" x14ac:dyDescent="0.15"/>
    <row r="3267" x14ac:dyDescent="0.15"/>
    <row r="3268" x14ac:dyDescent="0.15"/>
    <row r="3269" x14ac:dyDescent="0.15"/>
    <row r="3270" x14ac:dyDescent="0.15"/>
    <row r="3271" x14ac:dyDescent="0.15"/>
    <row r="3272" x14ac:dyDescent="0.15"/>
    <row r="3273" x14ac:dyDescent="0.15"/>
    <row r="3274" x14ac:dyDescent="0.15"/>
    <row r="3275" x14ac:dyDescent="0.15"/>
    <row r="3276" x14ac:dyDescent="0.15"/>
    <row r="3277" x14ac:dyDescent="0.15"/>
    <row r="3278" x14ac:dyDescent="0.15"/>
    <row r="3279" x14ac:dyDescent="0.15"/>
    <row r="3280" x14ac:dyDescent="0.15"/>
    <row r="3281" x14ac:dyDescent="0.15"/>
    <row r="3282" x14ac:dyDescent="0.15"/>
    <row r="3283" x14ac:dyDescent="0.15"/>
    <row r="3284" x14ac:dyDescent="0.15"/>
    <row r="3285" x14ac:dyDescent="0.15"/>
    <row r="3286" x14ac:dyDescent="0.15"/>
    <row r="3287" x14ac:dyDescent="0.15"/>
    <row r="3288" x14ac:dyDescent="0.15"/>
    <row r="3289" x14ac:dyDescent="0.15"/>
    <row r="3290" x14ac:dyDescent="0.15"/>
    <row r="3291" x14ac:dyDescent="0.15"/>
    <row r="3292" x14ac:dyDescent="0.15"/>
    <row r="3293" x14ac:dyDescent="0.15"/>
    <row r="3294" x14ac:dyDescent="0.15"/>
    <row r="3295" x14ac:dyDescent="0.15"/>
    <row r="3296" x14ac:dyDescent="0.15"/>
    <row r="3297" x14ac:dyDescent="0.15"/>
    <row r="3298" x14ac:dyDescent="0.15"/>
    <row r="3299" x14ac:dyDescent="0.15"/>
    <row r="3300" x14ac:dyDescent="0.15"/>
    <row r="3301" x14ac:dyDescent="0.15"/>
    <row r="3302" x14ac:dyDescent="0.15"/>
    <row r="3303" x14ac:dyDescent="0.15"/>
    <row r="3304" x14ac:dyDescent="0.15"/>
    <row r="3305" x14ac:dyDescent="0.15"/>
    <row r="3306" x14ac:dyDescent="0.15"/>
    <row r="3307" x14ac:dyDescent="0.15"/>
    <row r="3308" x14ac:dyDescent="0.15"/>
    <row r="3309" x14ac:dyDescent="0.15"/>
    <row r="3310" x14ac:dyDescent="0.15"/>
    <row r="3311" x14ac:dyDescent="0.15"/>
    <row r="3312" x14ac:dyDescent="0.15"/>
    <row r="3313" x14ac:dyDescent="0.15"/>
    <row r="3314" x14ac:dyDescent="0.15"/>
    <row r="3315" x14ac:dyDescent="0.15"/>
    <row r="3316" x14ac:dyDescent="0.15"/>
    <row r="3317" x14ac:dyDescent="0.15"/>
    <row r="3318" x14ac:dyDescent="0.15"/>
    <row r="3319" x14ac:dyDescent="0.15"/>
    <row r="3320" x14ac:dyDescent="0.15"/>
    <row r="3321" x14ac:dyDescent="0.15"/>
    <row r="3322" x14ac:dyDescent="0.15"/>
    <row r="3323" x14ac:dyDescent="0.15"/>
    <row r="3324" x14ac:dyDescent="0.15"/>
    <row r="3325" x14ac:dyDescent="0.15"/>
    <row r="3326" x14ac:dyDescent="0.15"/>
    <row r="3327" x14ac:dyDescent="0.15"/>
    <row r="3328" x14ac:dyDescent="0.15"/>
    <row r="3329" x14ac:dyDescent="0.15"/>
    <row r="3330" x14ac:dyDescent="0.15"/>
    <row r="3331" x14ac:dyDescent="0.15"/>
    <row r="3332" x14ac:dyDescent="0.15"/>
    <row r="3333" x14ac:dyDescent="0.15"/>
    <row r="3334" x14ac:dyDescent="0.15"/>
    <row r="3335" x14ac:dyDescent="0.15"/>
    <row r="3336" x14ac:dyDescent="0.15"/>
    <row r="3337" x14ac:dyDescent="0.15"/>
    <row r="3338" x14ac:dyDescent="0.15"/>
    <row r="3339" x14ac:dyDescent="0.15"/>
    <row r="3340" x14ac:dyDescent="0.15"/>
    <row r="3341" x14ac:dyDescent="0.15"/>
    <row r="3342" x14ac:dyDescent="0.15"/>
    <row r="3343" x14ac:dyDescent="0.15"/>
    <row r="3344" x14ac:dyDescent="0.15"/>
    <row r="3345" x14ac:dyDescent="0.15"/>
    <row r="3346" x14ac:dyDescent="0.15"/>
    <row r="3347" x14ac:dyDescent="0.15"/>
    <row r="3348" x14ac:dyDescent="0.15"/>
    <row r="3349" x14ac:dyDescent="0.15"/>
    <row r="3350" x14ac:dyDescent="0.15"/>
    <row r="3351" x14ac:dyDescent="0.15"/>
    <row r="3352" x14ac:dyDescent="0.15"/>
    <row r="3353" x14ac:dyDescent="0.15"/>
    <row r="3354" x14ac:dyDescent="0.15"/>
    <row r="3355" x14ac:dyDescent="0.15"/>
    <row r="3356" x14ac:dyDescent="0.15"/>
    <row r="3357" x14ac:dyDescent="0.15"/>
    <row r="3358" x14ac:dyDescent="0.15"/>
    <row r="3359" x14ac:dyDescent="0.15"/>
    <row r="3360" x14ac:dyDescent="0.15"/>
    <row r="3361" x14ac:dyDescent="0.15"/>
    <row r="3362" x14ac:dyDescent="0.15"/>
    <row r="3363" x14ac:dyDescent="0.15"/>
    <row r="3364" x14ac:dyDescent="0.15"/>
    <row r="3365" x14ac:dyDescent="0.15"/>
    <row r="3366" x14ac:dyDescent="0.15"/>
    <row r="3367" x14ac:dyDescent="0.15"/>
    <row r="3368" x14ac:dyDescent="0.15"/>
    <row r="3369" x14ac:dyDescent="0.15"/>
    <row r="3370" x14ac:dyDescent="0.15"/>
    <row r="3371" x14ac:dyDescent="0.15"/>
    <row r="3372" x14ac:dyDescent="0.15"/>
    <row r="3373" x14ac:dyDescent="0.15"/>
    <row r="3374" x14ac:dyDescent="0.15"/>
    <row r="3375" x14ac:dyDescent="0.15"/>
    <row r="3376" x14ac:dyDescent="0.15"/>
    <row r="3377" x14ac:dyDescent="0.15"/>
    <row r="3378" x14ac:dyDescent="0.15"/>
    <row r="3379" x14ac:dyDescent="0.15"/>
    <row r="3380" x14ac:dyDescent="0.15"/>
    <row r="3381" x14ac:dyDescent="0.15"/>
    <row r="3382" x14ac:dyDescent="0.15"/>
    <row r="3383" x14ac:dyDescent="0.15"/>
    <row r="3384" x14ac:dyDescent="0.15"/>
    <row r="3385" x14ac:dyDescent="0.15"/>
    <row r="3386" x14ac:dyDescent="0.15"/>
    <row r="3387" x14ac:dyDescent="0.15"/>
    <row r="3388" x14ac:dyDescent="0.15"/>
    <row r="3389" x14ac:dyDescent="0.15"/>
    <row r="3390" x14ac:dyDescent="0.15"/>
    <row r="3391" x14ac:dyDescent="0.15"/>
    <row r="3392" x14ac:dyDescent="0.15"/>
    <row r="3393" x14ac:dyDescent="0.15"/>
    <row r="3394" x14ac:dyDescent="0.15"/>
    <row r="3395" x14ac:dyDescent="0.15"/>
    <row r="3396" x14ac:dyDescent="0.15"/>
    <row r="3397" x14ac:dyDescent="0.15"/>
    <row r="3398" x14ac:dyDescent="0.15"/>
    <row r="3399" x14ac:dyDescent="0.15"/>
    <row r="3400" x14ac:dyDescent="0.15"/>
    <row r="3401" x14ac:dyDescent="0.15"/>
    <row r="3402" x14ac:dyDescent="0.15"/>
    <row r="3403" x14ac:dyDescent="0.15"/>
    <row r="3404" x14ac:dyDescent="0.15"/>
    <row r="3405" x14ac:dyDescent="0.15"/>
    <row r="3406" x14ac:dyDescent="0.15"/>
    <row r="3407" x14ac:dyDescent="0.15"/>
    <row r="3408" x14ac:dyDescent="0.15"/>
    <row r="3409" x14ac:dyDescent="0.15"/>
    <row r="3410" x14ac:dyDescent="0.15"/>
    <row r="3411" x14ac:dyDescent="0.15"/>
    <row r="3412" x14ac:dyDescent="0.15"/>
    <row r="3413" x14ac:dyDescent="0.15"/>
    <row r="3414" x14ac:dyDescent="0.15"/>
    <row r="3415" x14ac:dyDescent="0.15"/>
    <row r="3416" x14ac:dyDescent="0.15"/>
    <row r="3417" x14ac:dyDescent="0.15"/>
    <row r="3418" x14ac:dyDescent="0.15"/>
    <row r="3419" x14ac:dyDescent="0.15"/>
    <row r="3420" x14ac:dyDescent="0.15"/>
    <row r="3421" x14ac:dyDescent="0.15"/>
    <row r="3422" x14ac:dyDescent="0.15"/>
    <row r="3423" x14ac:dyDescent="0.15"/>
    <row r="3424" x14ac:dyDescent="0.15"/>
    <row r="3425" x14ac:dyDescent="0.15"/>
    <row r="3426" x14ac:dyDescent="0.15"/>
    <row r="3427" x14ac:dyDescent="0.15"/>
    <row r="3428" x14ac:dyDescent="0.15"/>
    <row r="3429" x14ac:dyDescent="0.15"/>
    <row r="3430" x14ac:dyDescent="0.15"/>
    <row r="3431" x14ac:dyDescent="0.15"/>
    <row r="3432" x14ac:dyDescent="0.15"/>
    <row r="3433" x14ac:dyDescent="0.15"/>
    <row r="3434" x14ac:dyDescent="0.15"/>
    <row r="3435" x14ac:dyDescent="0.15"/>
    <row r="3436" x14ac:dyDescent="0.15"/>
    <row r="3437" x14ac:dyDescent="0.15"/>
    <row r="3438" x14ac:dyDescent="0.15"/>
    <row r="3439" x14ac:dyDescent="0.15"/>
    <row r="3440" x14ac:dyDescent="0.15"/>
    <row r="3441" x14ac:dyDescent="0.15"/>
    <row r="3442" x14ac:dyDescent="0.15"/>
    <row r="3443" x14ac:dyDescent="0.15"/>
    <row r="3444" x14ac:dyDescent="0.15"/>
    <row r="3445" x14ac:dyDescent="0.15"/>
    <row r="3446" x14ac:dyDescent="0.15"/>
    <row r="3447" x14ac:dyDescent="0.15"/>
    <row r="3448" x14ac:dyDescent="0.15"/>
    <row r="3449" x14ac:dyDescent="0.15"/>
    <row r="3450" x14ac:dyDescent="0.15"/>
    <row r="3451" x14ac:dyDescent="0.15"/>
    <row r="3452" x14ac:dyDescent="0.15"/>
    <row r="3453" x14ac:dyDescent="0.15"/>
    <row r="3454" x14ac:dyDescent="0.15"/>
    <row r="3455" x14ac:dyDescent="0.15"/>
    <row r="3456" x14ac:dyDescent="0.15"/>
    <row r="3457" x14ac:dyDescent="0.15"/>
    <row r="3458" x14ac:dyDescent="0.15"/>
    <row r="3459" x14ac:dyDescent="0.15"/>
    <row r="3460" x14ac:dyDescent="0.15"/>
    <row r="3461" x14ac:dyDescent="0.15"/>
    <row r="3462" x14ac:dyDescent="0.15"/>
    <row r="3463" x14ac:dyDescent="0.15"/>
    <row r="3464" x14ac:dyDescent="0.15"/>
    <row r="3465" x14ac:dyDescent="0.15"/>
    <row r="3466" x14ac:dyDescent="0.15"/>
    <row r="3467" x14ac:dyDescent="0.15"/>
    <row r="3468" x14ac:dyDescent="0.15"/>
    <row r="3469" x14ac:dyDescent="0.15"/>
    <row r="3470" x14ac:dyDescent="0.15"/>
    <row r="3471" x14ac:dyDescent="0.15"/>
    <row r="3472" x14ac:dyDescent="0.15"/>
    <row r="3473" x14ac:dyDescent="0.15"/>
    <row r="3474" x14ac:dyDescent="0.15"/>
    <row r="3475" x14ac:dyDescent="0.15"/>
    <row r="3476" x14ac:dyDescent="0.15"/>
    <row r="3477" x14ac:dyDescent="0.15"/>
    <row r="3478" x14ac:dyDescent="0.15"/>
    <row r="3479" x14ac:dyDescent="0.15"/>
    <row r="3480" x14ac:dyDescent="0.15"/>
    <row r="3481" x14ac:dyDescent="0.15"/>
    <row r="3482" x14ac:dyDescent="0.15"/>
    <row r="3483" x14ac:dyDescent="0.15"/>
    <row r="3484" x14ac:dyDescent="0.15"/>
    <row r="3485" x14ac:dyDescent="0.15"/>
    <row r="3486" x14ac:dyDescent="0.15"/>
    <row r="3487" x14ac:dyDescent="0.15"/>
    <row r="3488" x14ac:dyDescent="0.15"/>
    <row r="3489" x14ac:dyDescent="0.15"/>
    <row r="3490" x14ac:dyDescent="0.15"/>
    <row r="3491" x14ac:dyDescent="0.15"/>
    <row r="3492" x14ac:dyDescent="0.15"/>
    <row r="3493" x14ac:dyDescent="0.15"/>
    <row r="3494" x14ac:dyDescent="0.15"/>
    <row r="3495" x14ac:dyDescent="0.15"/>
    <row r="3496" x14ac:dyDescent="0.15"/>
    <row r="3497" x14ac:dyDescent="0.15"/>
    <row r="3498" x14ac:dyDescent="0.15"/>
    <row r="3499" x14ac:dyDescent="0.15"/>
    <row r="3500" x14ac:dyDescent="0.15"/>
    <row r="3501" x14ac:dyDescent="0.15"/>
    <row r="3502" x14ac:dyDescent="0.15"/>
    <row r="3503" x14ac:dyDescent="0.15"/>
    <row r="3504" x14ac:dyDescent="0.15"/>
    <row r="3505" x14ac:dyDescent="0.15"/>
    <row r="3506" x14ac:dyDescent="0.15"/>
    <row r="3507" x14ac:dyDescent="0.15"/>
    <row r="3508" x14ac:dyDescent="0.15"/>
    <row r="3509" x14ac:dyDescent="0.15"/>
    <row r="3510" x14ac:dyDescent="0.15"/>
    <row r="3511" x14ac:dyDescent="0.15"/>
    <row r="3512" x14ac:dyDescent="0.15"/>
    <row r="3513" x14ac:dyDescent="0.15"/>
    <row r="3514" x14ac:dyDescent="0.15"/>
    <row r="3515" x14ac:dyDescent="0.15"/>
    <row r="3516" x14ac:dyDescent="0.15"/>
    <row r="3517" x14ac:dyDescent="0.15"/>
    <row r="3518" x14ac:dyDescent="0.15"/>
    <row r="3519" x14ac:dyDescent="0.15"/>
    <row r="3520" x14ac:dyDescent="0.15"/>
    <row r="3521" x14ac:dyDescent="0.15"/>
    <row r="3522" x14ac:dyDescent="0.15"/>
    <row r="3523" x14ac:dyDescent="0.15"/>
    <row r="3524" x14ac:dyDescent="0.15"/>
    <row r="3525" x14ac:dyDescent="0.15"/>
    <row r="3526" x14ac:dyDescent="0.15"/>
    <row r="3527" x14ac:dyDescent="0.15"/>
    <row r="3528" x14ac:dyDescent="0.15"/>
    <row r="3529" x14ac:dyDescent="0.15"/>
    <row r="3530" x14ac:dyDescent="0.15"/>
    <row r="3531" x14ac:dyDescent="0.15"/>
    <row r="3532" x14ac:dyDescent="0.15"/>
    <row r="3533" x14ac:dyDescent="0.15"/>
    <row r="3534" x14ac:dyDescent="0.15"/>
    <row r="3535" x14ac:dyDescent="0.15"/>
    <row r="3536" x14ac:dyDescent="0.15"/>
    <row r="3537" x14ac:dyDescent="0.15"/>
    <row r="3538" x14ac:dyDescent="0.15"/>
    <row r="3539" x14ac:dyDescent="0.15"/>
    <row r="3540" x14ac:dyDescent="0.15"/>
    <row r="3541" x14ac:dyDescent="0.15"/>
    <row r="3542" x14ac:dyDescent="0.15"/>
    <row r="3543" x14ac:dyDescent="0.15"/>
    <row r="3544" x14ac:dyDescent="0.15"/>
    <row r="3545" x14ac:dyDescent="0.15"/>
    <row r="3546" x14ac:dyDescent="0.15"/>
  </sheetData>
  <sheetProtection algorithmName="SHA-512" hashValue="Z4JMEgVtaO5uki68fpAHQGsQzyzm74dhYqgb+g9GfeEiOk0MOweqhs1q/tC2gz4GQ+aGK4dw0oBvHpEPQMnKfQ==" saltValue="kQr69ijETJXGA99/ij8NXA==" spinCount="100000" sheet="1" scenarios="1" selectLockedCells="1" selectUnlockedCells="1"/>
  <mergeCells count="18">
    <mergeCell ref="B1:I1"/>
    <mergeCell ref="B2:I2"/>
    <mergeCell ref="B3:I3"/>
    <mergeCell ref="B5:C5"/>
    <mergeCell ref="D5:F5"/>
    <mergeCell ref="D8:F8"/>
    <mergeCell ref="B7:C7"/>
    <mergeCell ref="D7:F7"/>
    <mergeCell ref="B2485:D2485"/>
    <mergeCell ref="B2505:D2505"/>
    <mergeCell ref="B1294:C1294"/>
    <mergeCell ref="B1312:D1312"/>
    <mergeCell ref="B282:D282"/>
    <mergeCell ref="B284:C284"/>
    <mergeCell ref="D10:F10"/>
    <mergeCell ref="D9:F9"/>
    <mergeCell ref="B25:D25"/>
    <mergeCell ref="B13:D13"/>
  </mergeCells>
  <phoneticPr fontId="0" type="noConversion"/>
  <conditionalFormatting sqref="B327 B331 B335 B339 B343 B347 B351 B355">
    <cfRule type="cellIs" dxfId="347" priority="340" stopIfTrue="1" operator="equal">
      <formula>"Ingrese nombre del producto"</formula>
    </cfRule>
  </conditionalFormatting>
  <conditionalFormatting sqref="B359 B363 B367 B371 B375 B379 B383 B387">
    <cfRule type="cellIs" dxfId="346" priority="339" stopIfTrue="1" operator="equal">
      <formula>"Ingrese nombre del producto"</formula>
    </cfRule>
  </conditionalFormatting>
  <conditionalFormatting sqref="B391 B395 B399 B403">
    <cfRule type="cellIs" dxfId="345" priority="338" stopIfTrue="1" operator="equal">
      <formula>"Ingrese nombre del producto"</formula>
    </cfRule>
  </conditionalFormatting>
  <conditionalFormatting sqref="B491">
    <cfRule type="cellIs" dxfId="344" priority="334" stopIfTrue="1" operator="equal">
      <formula>"Ingrese nombre del producto"</formula>
    </cfRule>
  </conditionalFormatting>
  <conditionalFormatting sqref="B495">
    <cfRule type="cellIs" dxfId="343" priority="333" stopIfTrue="1" operator="equal">
      <formula>"Ingrese nombre del producto"</formula>
    </cfRule>
  </conditionalFormatting>
  <conditionalFormatting sqref="B499">
    <cfRule type="cellIs" dxfId="342" priority="332" stopIfTrue="1" operator="equal">
      <formula>"Ingrese nombre del producto"</formula>
    </cfRule>
  </conditionalFormatting>
  <conditionalFormatting sqref="B503">
    <cfRule type="cellIs" dxfId="341" priority="331" stopIfTrue="1" operator="equal">
      <formula>"Ingrese nombre del producto"</formula>
    </cfRule>
  </conditionalFormatting>
  <conditionalFormatting sqref="B507">
    <cfRule type="cellIs" dxfId="340" priority="330" stopIfTrue="1" operator="equal">
      <formula>"Ingrese nombre del producto"</formula>
    </cfRule>
  </conditionalFormatting>
  <conditionalFormatting sqref="B511">
    <cfRule type="cellIs" dxfId="339" priority="329" stopIfTrue="1" operator="equal">
      <formula>"Ingrese nombre del producto"</formula>
    </cfRule>
  </conditionalFormatting>
  <conditionalFormatting sqref="B515">
    <cfRule type="cellIs" dxfId="338" priority="328" stopIfTrue="1" operator="equal">
      <formula>"Ingrese nombre del producto"</formula>
    </cfRule>
  </conditionalFormatting>
  <conditionalFormatting sqref="B519">
    <cfRule type="cellIs" dxfId="337" priority="327" stopIfTrue="1" operator="equal">
      <formula>"Ingrese nombre del producto"</formula>
    </cfRule>
  </conditionalFormatting>
  <conditionalFormatting sqref="B523">
    <cfRule type="cellIs" dxfId="336" priority="326" stopIfTrue="1" operator="equal">
      <formula>"Ingrese nombre del producto"</formula>
    </cfRule>
  </conditionalFormatting>
  <conditionalFormatting sqref="B527">
    <cfRule type="cellIs" dxfId="335" priority="325" stopIfTrue="1" operator="equal">
      <formula>"Ingrese nombre del producto"</formula>
    </cfRule>
  </conditionalFormatting>
  <conditionalFormatting sqref="B531">
    <cfRule type="cellIs" dxfId="334" priority="324" stopIfTrue="1" operator="equal">
      <formula>"Ingrese nombre del producto"</formula>
    </cfRule>
  </conditionalFormatting>
  <conditionalFormatting sqref="B535">
    <cfRule type="cellIs" dxfId="333" priority="323" stopIfTrue="1" operator="equal">
      <formula>"Ingrese nombre del producto"</formula>
    </cfRule>
  </conditionalFormatting>
  <conditionalFormatting sqref="B539">
    <cfRule type="cellIs" dxfId="332" priority="322" stopIfTrue="1" operator="equal">
      <formula>"Ingrese nombre del producto"</formula>
    </cfRule>
  </conditionalFormatting>
  <conditionalFormatting sqref="B543">
    <cfRule type="cellIs" dxfId="331" priority="321" stopIfTrue="1" operator="equal">
      <formula>"Ingrese nombre del producto"</formula>
    </cfRule>
  </conditionalFormatting>
  <conditionalFormatting sqref="B547">
    <cfRule type="cellIs" dxfId="330" priority="320" stopIfTrue="1" operator="equal">
      <formula>"Ingrese nombre del producto"</formula>
    </cfRule>
  </conditionalFormatting>
  <conditionalFormatting sqref="B551">
    <cfRule type="cellIs" dxfId="329" priority="319" stopIfTrue="1" operator="equal">
      <formula>"Ingrese nombre del producto"</formula>
    </cfRule>
  </conditionalFormatting>
  <conditionalFormatting sqref="B555">
    <cfRule type="cellIs" dxfId="328" priority="318" stopIfTrue="1" operator="equal">
      <formula>"Ingrese nombre del producto"</formula>
    </cfRule>
  </conditionalFormatting>
  <conditionalFormatting sqref="B559">
    <cfRule type="cellIs" dxfId="327" priority="317" stopIfTrue="1" operator="equal">
      <formula>"Ingrese nombre del producto"</formula>
    </cfRule>
  </conditionalFormatting>
  <conditionalFormatting sqref="B563">
    <cfRule type="cellIs" dxfId="326" priority="316" stopIfTrue="1" operator="equal">
      <formula>"Ingrese nombre del producto"</formula>
    </cfRule>
  </conditionalFormatting>
  <conditionalFormatting sqref="B567">
    <cfRule type="cellIs" dxfId="325" priority="315" stopIfTrue="1" operator="equal">
      <formula>"Ingrese nombre del producto"</formula>
    </cfRule>
  </conditionalFormatting>
  <conditionalFormatting sqref="B571">
    <cfRule type="cellIs" dxfId="324" priority="314" stopIfTrue="1" operator="equal">
      <formula>"Ingrese nombre del producto"</formula>
    </cfRule>
  </conditionalFormatting>
  <conditionalFormatting sqref="B575">
    <cfRule type="cellIs" dxfId="323" priority="313" stopIfTrue="1" operator="equal">
      <formula>"Ingrese nombre del producto"</formula>
    </cfRule>
  </conditionalFormatting>
  <conditionalFormatting sqref="B579">
    <cfRule type="cellIs" dxfId="322" priority="312" stopIfTrue="1" operator="equal">
      <formula>"Ingrese nombre del producto"</formula>
    </cfRule>
  </conditionalFormatting>
  <conditionalFormatting sqref="B583">
    <cfRule type="cellIs" dxfId="321" priority="311" stopIfTrue="1" operator="equal">
      <formula>"Ingrese nombre del producto"</formula>
    </cfRule>
  </conditionalFormatting>
  <conditionalFormatting sqref="B587">
    <cfRule type="cellIs" dxfId="320" priority="310" stopIfTrue="1" operator="equal">
      <formula>"Ingrese nombre del producto"</formula>
    </cfRule>
  </conditionalFormatting>
  <conditionalFormatting sqref="B591">
    <cfRule type="cellIs" dxfId="319" priority="309" stopIfTrue="1" operator="equal">
      <formula>"Ingrese nombre del producto"</formula>
    </cfRule>
  </conditionalFormatting>
  <conditionalFormatting sqref="B595">
    <cfRule type="cellIs" dxfId="318" priority="308" stopIfTrue="1" operator="equal">
      <formula>"Ingrese nombre del producto"</formula>
    </cfRule>
  </conditionalFormatting>
  <conditionalFormatting sqref="B599">
    <cfRule type="cellIs" dxfId="317" priority="307" stopIfTrue="1" operator="equal">
      <formula>"Ingrese nombre del producto"</formula>
    </cfRule>
  </conditionalFormatting>
  <conditionalFormatting sqref="B603">
    <cfRule type="cellIs" dxfId="316" priority="306" stopIfTrue="1" operator="equal">
      <formula>"Ingrese nombre del producto"</formula>
    </cfRule>
  </conditionalFormatting>
  <conditionalFormatting sqref="B607">
    <cfRule type="cellIs" dxfId="315" priority="305" stopIfTrue="1" operator="equal">
      <formula>"Ingrese nombre del producto"</formula>
    </cfRule>
  </conditionalFormatting>
  <conditionalFormatting sqref="B611">
    <cfRule type="cellIs" dxfId="314" priority="304" stopIfTrue="1" operator="equal">
      <formula>"Ingrese nombre del producto"</formula>
    </cfRule>
  </conditionalFormatting>
  <conditionalFormatting sqref="B615">
    <cfRule type="cellIs" dxfId="313" priority="303" stopIfTrue="1" operator="equal">
      <formula>"Ingrese nombre del producto"</formula>
    </cfRule>
  </conditionalFormatting>
  <conditionalFormatting sqref="B619">
    <cfRule type="cellIs" dxfId="312" priority="302" stopIfTrue="1" operator="equal">
      <formula>"Ingrese nombre del producto"</formula>
    </cfRule>
  </conditionalFormatting>
  <conditionalFormatting sqref="B623">
    <cfRule type="cellIs" dxfId="311" priority="301" stopIfTrue="1" operator="equal">
      <formula>"Ingrese nombre del producto"</formula>
    </cfRule>
  </conditionalFormatting>
  <conditionalFormatting sqref="B627">
    <cfRule type="cellIs" dxfId="310" priority="300" stopIfTrue="1" operator="equal">
      <formula>"Ingrese nombre del producto"</formula>
    </cfRule>
  </conditionalFormatting>
  <conditionalFormatting sqref="B631">
    <cfRule type="cellIs" dxfId="309" priority="299" stopIfTrue="1" operator="equal">
      <formula>"Ingrese nombre del producto"</formula>
    </cfRule>
  </conditionalFormatting>
  <conditionalFormatting sqref="B635">
    <cfRule type="cellIs" dxfId="308" priority="298" stopIfTrue="1" operator="equal">
      <formula>"Ingrese nombre del producto"</formula>
    </cfRule>
  </conditionalFormatting>
  <conditionalFormatting sqref="B639">
    <cfRule type="cellIs" dxfId="307" priority="297" stopIfTrue="1" operator="equal">
      <formula>"Ingrese nombre del producto"</formula>
    </cfRule>
  </conditionalFormatting>
  <conditionalFormatting sqref="B643">
    <cfRule type="cellIs" dxfId="306" priority="296" stopIfTrue="1" operator="equal">
      <formula>"Ingrese nombre del producto"</formula>
    </cfRule>
  </conditionalFormatting>
  <conditionalFormatting sqref="B647">
    <cfRule type="cellIs" dxfId="305" priority="295" stopIfTrue="1" operator="equal">
      <formula>"Ingrese nombre del producto"</formula>
    </cfRule>
  </conditionalFormatting>
  <conditionalFormatting sqref="B651">
    <cfRule type="cellIs" dxfId="304" priority="294" stopIfTrue="1" operator="equal">
      <formula>"Ingrese nombre del producto"</formula>
    </cfRule>
  </conditionalFormatting>
  <conditionalFormatting sqref="B655">
    <cfRule type="cellIs" dxfId="303" priority="293" stopIfTrue="1" operator="equal">
      <formula>"Ingrese nombre del producto"</formula>
    </cfRule>
  </conditionalFormatting>
  <conditionalFormatting sqref="B659">
    <cfRule type="cellIs" dxfId="302" priority="292" stopIfTrue="1" operator="equal">
      <formula>"Ingrese nombre del producto"</formula>
    </cfRule>
  </conditionalFormatting>
  <conditionalFormatting sqref="B663">
    <cfRule type="cellIs" dxfId="301" priority="291" stopIfTrue="1" operator="equal">
      <formula>"Ingrese nombre del producto"</formula>
    </cfRule>
  </conditionalFormatting>
  <conditionalFormatting sqref="B667">
    <cfRule type="cellIs" dxfId="300" priority="290" stopIfTrue="1" operator="equal">
      <formula>"Ingrese nombre del producto"</formula>
    </cfRule>
  </conditionalFormatting>
  <conditionalFormatting sqref="B671">
    <cfRule type="cellIs" dxfId="299" priority="289" stopIfTrue="1" operator="equal">
      <formula>"Ingrese nombre del producto"</formula>
    </cfRule>
  </conditionalFormatting>
  <conditionalFormatting sqref="B675">
    <cfRule type="cellIs" dxfId="298" priority="288" stopIfTrue="1" operator="equal">
      <formula>"Ingrese nombre del producto"</formula>
    </cfRule>
  </conditionalFormatting>
  <conditionalFormatting sqref="B679">
    <cfRule type="cellIs" dxfId="297" priority="287" stopIfTrue="1" operator="equal">
      <formula>"Ingrese nombre del producto"</formula>
    </cfRule>
  </conditionalFormatting>
  <conditionalFormatting sqref="B683">
    <cfRule type="cellIs" dxfId="296" priority="286" stopIfTrue="1" operator="equal">
      <formula>"Ingrese nombre del producto"</formula>
    </cfRule>
  </conditionalFormatting>
  <conditionalFormatting sqref="B687">
    <cfRule type="cellIs" dxfId="295" priority="285" stopIfTrue="1" operator="equal">
      <formula>"Ingrese nombre del producto"</formula>
    </cfRule>
  </conditionalFormatting>
  <conditionalFormatting sqref="B691">
    <cfRule type="cellIs" dxfId="294" priority="284" stopIfTrue="1" operator="equal">
      <formula>"Ingrese nombre del producto"</formula>
    </cfRule>
  </conditionalFormatting>
  <conditionalFormatting sqref="B695">
    <cfRule type="cellIs" dxfId="293" priority="283" stopIfTrue="1" operator="equal">
      <formula>"Ingrese nombre del producto"</formula>
    </cfRule>
  </conditionalFormatting>
  <conditionalFormatting sqref="B699">
    <cfRule type="cellIs" dxfId="292" priority="282" stopIfTrue="1" operator="equal">
      <formula>"Ingrese nombre del producto"</formula>
    </cfRule>
  </conditionalFormatting>
  <conditionalFormatting sqref="B703">
    <cfRule type="cellIs" dxfId="291" priority="281" stopIfTrue="1" operator="equal">
      <formula>"Ingrese nombre del producto"</formula>
    </cfRule>
  </conditionalFormatting>
  <conditionalFormatting sqref="B707">
    <cfRule type="cellIs" dxfId="290" priority="280" stopIfTrue="1" operator="equal">
      <formula>"Ingrese nombre del producto"</formula>
    </cfRule>
  </conditionalFormatting>
  <conditionalFormatting sqref="B711">
    <cfRule type="cellIs" dxfId="289" priority="279" stopIfTrue="1" operator="equal">
      <formula>"Ingrese nombre del producto"</formula>
    </cfRule>
  </conditionalFormatting>
  <conditionalFormatting sqref="B715">
    <cfRule type="cellIs" dxfId="288" priority="278" stopIfTrue="1" operator="equal">
      <formula>"Ingrese nombre del producto"</formula>
    </cfRule>
  </conditionalFormatting>
  <conditionalFormatting sqref="B719">
    <cfRule type="cellIs" dxfId="287" priority="277" stopIfTrue="1" operator="equal">
      <formula>"Ingrese nombre del producto"</formula>
    </cfRule>
  </conditionalFormatting>
  <conditionalFormatting sqref="B723">
    <cfRule type="cellIs" dxfId="286" priority="276" stopIfTrue="1" operator="equal">
      <formula>"Ingrese nombre del producto"</formula>
    </cfRule>
  </conditionalFormatting>
  <conditionalFormatting sqref="B727">
    <cfRule type="cellIs" dxfId="285" priority="275" stopIfTrue="1" operator="equal">
      <formula>"Ingrese nombre del producto"</formula>
    </cfRule>
  </conditionalFormatting>
  <conditionalFormatting sqref="B731">
    <cfRule type="cellIs" dxfId="284" priority="274" stopIfTrue="1" operator="equal">
      <formula>"Ingrese nombre del producto"</formula>
    </cfRule>
  </conditionalFormatting>
  <conditionalFormatting sqref="B735">
    <cfRule type="cellIs" dxfId="283" priority="273" stopIfTrue="1" operator="equal">
      <formula>"Ingrese nombre del producto"</formula>
    </cfRule>
  </conditionalFormatting>
  <conditionalFormatting sqref="B739">
    <cfRule type="cellIs" dxfId="282" priority="272" stopIfTrue="1" operator="equal">
      <formula>"Ingrese nombre del producto"</formula>
    </cfRule>
  </conditionalFormatting>
  <conditionalFormatting sqref="B743">
    <cfRule type="cellIs" dxfId="281" priority="271" stopIfTrue="1" operator="equal">
      <formula>"Ingrese nombre del producto"</formula>
    </cfRule>
  </conditionalFormatting>
  <conditionalFormatting sqref="B747">
    <cfRule type="cellIs" dxfId="280" priority="270" stopIfTrue="1" operator="equal">
      <formula>"Ingrese nombre del producto"</formula>
    </cfRule>
  </conditionalFormatting>
  <conditionalFormatting sqref="B751">
    <cfRule type="cellIs" dxfId="279" priority="269" stopIfTrue="1" operator="equal">
      <formula>"Ingrese nombre del producto"</formula>
    </cfRule>
  </conditionalFormatting>
  <conditionalFormatting sqref="B755">
    <cfRule type="cellIs" dxfId="278" priority="268" stopIfTrue="1" operator="equal">
      <formula>"Ingrese nombre del producto"</formula>
    </cfRule>
  </conditionalFormatting>
  <conditionalFormatting sqref="B759">
    <cfRule type="cellIs" dxfId="277" priority="267" stopIfTrue="1" operator="equal">
      <formula>"Ingrese nombre del producto"</formula>
    </cfRule>
  </conditionalFormatting>
  <conditionalFormatting sqref="B763">
    <cfRule type="cellIs" dxfId="276" priority="266" stopIfTrue="1" operator="equal">
      <formula>"Ingrese nombre del producto"</formula>
    </cfRule>
  </conditionalFormatting>
  <conditionalFormatting sqref="B767">
    <cfRule type="cellIs" dxfId="275" priority="265" stopIfTrue="1" operator="equal">
      <formula>"Ingrese nombre del producto"</formula>
    </cfRule>
  </conditionalFormatting>
  <conditionalFormatting sqref="B771">
    <cfRule type="cellIs" dxfId="274" priority="264" stopIfTrue="1" operator="equal">
      <formula>"Ingrese nombre del producto"</formula>
    </cfRule>
  </conditionalFormatting>
  <conditionalFormatting sqref="B775">
    <cfRule type="cellIs" dxfId="273" priority="263" stopIfTrue="1" operator="equal">
      <formula>"Ingrese nombre del producto"</formula>
    </cfRule>
  </conditionalFormatting>
  <conditionalFormatting sqref="B779">
    <cfRule type="cellIs" dxfId="272" priority="262" stopIfTrue="1" operator="equal">
      <formula>"Ingrese nombre del producto"</formula>
    </cfRule>
  </conditionalFormatting>
  <conditionalFormatting sqref="B783">
    <cfRule type="cellIs" dxfId="271" priority="261" stopIfTrue="1" operator="equal">
      <formula>"Ingrese nombre del producto"</formula>
    </cfRule>
  </conditionalFormatting>
  <conditionalFormatting sqref="B787">
    <cfRule type="cellIs" dxfId="270" priority="260" stopIfTrue="1" operator="equal">
      <formula>"Ingrese nombre del producto"</formula>
    </cfRule>
  </conditionalFormatting>
  <conditionalFormatting sqref="B791">
    <cfRule type="cellIs" dxfId="269" priority="259" stopIfTrue="1" operator="equal">
      <formula>"Ingrese nombre del producto"</formula>
    </cfRule>
  </conditionalFormatting>
  <conditionalFormatting sqref="B795">
    <cfRule type="cellIs" dxfId="268" priority="258" stopIfTrue="1" operator="equal">
      <formula>"Ingrese nombre del producto"</formula>
    </cfRule>
  </conditionalFormatting>
  <conditionalFormatting sqref="B799">
    <cfRule type="cellIs" dxfId="267" priority="257" stopIfTrue="1" operator="equal">
      <formula>"Ingrese nombre del producto"</formula>
    </cfRule>
  </conditionalFormatting>
  <conditionalFormatting sqref="B803">
    <cfRule type="cellIs" dxfId="266" priority="256" stopIfTrue="1" operator="equal">
      <formula>"Ingrese nombre del producto"</formula>
    </cfRule>
  </conditionalFormatting>
  <conditionalFormatting sqref="B807">
    <cfRule type="cellIs" dxfId="265" priority="255" stopIfTrue="1" operator="equal">
      <formula>"Ingrese nombre del producto"</formula>
    </cfRule>
  </conditionalFormatting>
  <conditionalFormatting sqref="B811">
    <cfRule type="cellIs" dxfId="264" priority="254" stopIfTrue="1" operator="equal">
      <formula>"Ingrese nombre del producto"</formula>
    </cfRule>
  </conditionalFormatting>
  <conditionalFormatting sqref="B815">
    <cfRule type="cellIs" dxfId="263" priority="253" stopIfTrue="1" operator="equal">
      <formula>"Ingrese nombre del producto"</formula>
    </cfRule>
  </conditionalFormatting>
  <conditionalFormatting sqref="B819">
    <cfRule type="cellIs" dxfId="262" priority="252" stopIfTrue="1" operator="equal">
      <formula>"Ingrese nombre del producto"</formula>
    </cfRule>
  </conditionalFormatting>
  <conditionalFormatting sqref="B823">
    <cfRule type="cellIs" dxfId="261" priority="251" stopIfTrue="1" operator="equal">
      <formula>"Ingrese nombre del producto"</formula>
    </cfRule>
  </conditionalFormatting>
  <conditionalFormatting sqref="B827">
    <cfRule type="cellIs" dxfId="260" priority="250" stopIfTrue="1" operator="equal">
      <formula>"Ingrese nombre del producto"</formula>
    </cfRule>
  </conditionalFormatting>
  <conditionalFormatting sqref="B831">
    <cfRule type="cellIs" dxfId="259" priority="249" stopIfTrue="1" operator="equal">
      <formula>"Ingrese nombre del producto"</formula>
    </cfRule>
  </conditionalFormatting>
  <conditionalFormatting sqref="B835">
    <cfRule type="cellIs" dxfId="258" priority="248" stopIfTrue="1" operator="equal">
      <formula>"Ingrese nombre del producto"</formula>
    </cfRule>
  </conditionalFormatting>
  <conditionalFormatting sqref="B839">
    <cfRule type="cellIs" dxfId="257" priority="247" stopIfTrue="1" operator="equal">
      <formula>"Ingrese nombre del producto"</formula>
    </cfRule>
  </conditionalFormatting>
  <conditionalFormatting sqref="B843">
    <cfRule type="cellIs" dxfId="256" priority="246" stopIfTrue="1" operator="equal">
      <formula>"Ingrese nombre del producto"</formula>
    </cfRule>
  </conditionalFormatting>
  <conditionalFormatting sqref="B847">
    <cfRule type="cellIs" dxfId="255" priority="245" stopIfTrue="1" operator="equal">
      <formula>"Ingrese nombre del producto"</formula>
    </cfRule>
  </conditionalFormatting>
  <conditionalFormatting sqref="B851">
    <cfRule type="cellIs" dxfId="254" priority="244" stopIfTrue="1" operator="equal">
      <formula>"Ingrese nombre del producto"</formula>
    </cfRule>
  </conditionalFormatting>
  <conditionalFormatting sqref="B855">
    <cfRule type="cellIs" dxfId="253" priority="243" stopIfTrue="1" operator="equal">
      <formula>"Ingrese nombre del producto"</formula>
    </cfRule>
  </conditionalFormatting>
  <conditionalFormatting sqref="B859">
    <cfRule type="cellIs" dxfId="252" priority="242" stopIfTrue="1" operator="equal">
      <formula>"Ingrese nombre del producto"</formula>
    </cfRule>
  </conditionalFormatting>
  <conditionalFormatting sqref="B863">
    <cfRule type="cellIs" dxfId="251" priority="241" stopIfTrue="1" operator="equal">
      <formula>"Ingrese nombre del producto"</formula>
    </cfRule>
  </conditionalFormatting>
  <conditionalFormatting sqref="B867">
    <cfRule type="cellIs" dxfId="250" priority="240" stopIfTrue="1" operator="equal">
      <formula>"Ingrese nombre del producto"</formula>
    </cfRule>
  </conditionalFormatting>
  <conditionalFormatting sqref="B871">
    <cfRule type="cellIs" dxfId="249" priority="239" stopIfTrue="1" operator="equal">
      <formula>"Ingrese nombre del producto"</formula>
    </cfRule>
  </conditionalFormatting>
  <conditionalFormatting sqref="B875">
    <cfRule type="cellIs" dxfId="248" priority="238" stopIfTrue="1" operator="equal">
      <formula>"Ingrese nombre del producto"</formula>
    </cfRule>
  </conditionalFormatting>
  <conditionalFormatting sqref="B879">
    <cfRule type="cellIs" dxfId="247" priority="237" stopIfTrue="1" operator="equal">
      <formula>"Ingrese nombre del producto"</formula>
    </cfRule>
  </conditionalFormatting>
  <conditionalFormatting sqref="B883">
    <cfRule type="cellIs" dxfId="246" priority="236" stopIfTrue="1" operator="equal">
      <formula>"Ingrese nombre del producto"</formula>
    </cfRule>
  </conditionalFormatting>
  <conditionalFormatting sqref="B887">
    <cfRule type="cellIs" dxfId="245" priority="235" stopIfTrue="1" operator="equal">
      <formula>"Ingrese nombre del producto"</formula>
    </cfRule>
  </conditionalFormatting>
  <conditionalFormatting sqref="B891">
    <cfRule type="cellIs" dxfId="244" priority="234" stopIfTrue="1" operator="equal">
      <formula>"Ingrese nombre del producto"</formula>
    </cfRule>
  </conditionalFormatting>
  <conditionalFormatting sqref="B895">
    <cfRule type="cellIs" dxfId="243" priority="233" stopIfTrue="1" operator="equal">
      <formula>"Ingrese nombre del producto"</formula>
    </cfRule>
  </conditionalFormatting>
  <conditionalFormatting sqref="B899">
    <cfRule type="cellIs" dxfId="242" priority="232" stopIfTrue="1" operator="equal">
      <formula>"Ingrese nombre del producto"</formula>
    </cfRule>
  </conditionalFormatting>
  <conditionalFormatting sqref="B903">
    <cfRule type="cellIs" dxfId="241" priority="231" stopIfTrue="1" operator="equal">
      <formula>"Ingrese nombre del producto"</formula>
    </cfRule>
  </conditionalFormatting>
  <conditionalFormatting sqref="B907">
    <cfRule type="cellIs" dxfId="240" priority="230" stopIfTrue="1" operator="equal">
      <formula>"Ingrese nombre del producto"</formula>
    </cfRule>
  </conditionalFormatting>
  <conditionalFormatting sqref="B911">
    <cfRule type="cellIs" dxfId="239" priority="229" stopIfTrue="1" operator="equal">
      <formula>"Ingrese nombre del producto"</formula>
    </cfRule>
  </conditionalFormatting>
  <conditionalFormatting sqref="B915">
    <cfRule type="cellIs" dxfId="238" priority="228" stopIfTrue="1" operator="equal">
      <formula>"Ingrese nombre del producto"</formula>
    </cfRule>
  </conditionalFormatting>
  <conditionalFormatting sqref="B919">
    <cfRule type="cellIs" dxfId="237" priority="227" stopIfTrue="1" operator="equal">
      <formula>"Ingrese nombre del producto"</formula>
    </cfRule>
  </conditionalFormatting>
  <conditionalFormatting sqref="B923">
    <cfRule type="cellIs" dxfId="236" priority="226" stopIfTrue="1" operator="equal">
      <formula>"Ingrese nombre del producto"</formula>
    </cfRule>
  </conditionalFormatting>
  <conditionalFormatting sqref="B927">
    <cfRule type="cellIs" dxfId="235" priority="225" stopIfTrue="1" operator="equal">
      <formula>"Ingrese nombre del producto"</formula>
    </cfRule>
  </conditionalFormatting>
  <conditionalFormatting sqref="B931">
    <cfRule type="cellIs" dxfId="234" priority="224" stopIfTrue="1" operator="equal">
      <formula>"Ingrese nombre del producto"</formula>
    </cfRule>
  </conditionalFormatting>
  <conditionalFormatting sqref="B935">
    <cfRule type="cellIs" dxfId="233" priority="223" stopIfTrue="1" operator="equal">
      <formula>"Ingrese nombre del producto"</formula>
    </cfRule>
  </conditionalFormatting>
  <conditionalFormatting sqref="B939">
    <cfRule type="cellIs" dxfId="232" priority="222" stopIfTrue="1" operator="equal">
      <formula>"Ingrese nombre del producto"</formula>
    </cfRule>
  </conditionalFormatting>
  <conditionalFormatting sqref="B943">
    <cfRule type="cellIs" dxfId="231" priority="221" stopIfTrue="1" operator="equal">
      <formula>"Ingrese nombre del producto"</formula>
    </cfRule>
  </conditionalFormatting>
  <conditionalFormatting sqref="B947">
    <cfRule type="cellIs" dxfId="230" priority="220" stopIfTrue="1" operator="equal">
      <formula>"Ingrese nombre del producto"</formula>
    </cfRule>
  </conditionalFormatting>
  <conditionalFormatting sqref="B951">
    <cfRule type="cellIs" dxfId="229" priority="219" stopIfTrue="1" operator="equal">
      <formula>"Ingrese nombre del producto"</formula>
    </cfRule>
  </conditionalFormatting>
  <conditionalFormatting sqref="B955">
    <cfRule type="cellIs" dxfId="228" priority="218" stopIfTrue="1" operator="equal">
      <formula>"Ingrese nombre del producto"</formula>
    </cfRule>
  </conditionalFormatting>
  <conditionalFormatting sqref="B959">
    <cfRule type="cellIs" dxfId="227" priority="217" stopIfTrue="1" operator="equal">
      <formula>"Ingrese nombre del producto"</formula>
    </cfRule>
  </conditionalFormatting>
  <conditionalFormatting sqref="B963">
    <cfRule type="cellIs" dxfId="226" priority="216" stopIfTrue="1" operator="equal">
      <formula>"Ingrese nombre del producto"</formula>
    </cfRule>
  </conditionalFormatting>
  <conditionalFormatting sqref="B967">
    <cfRule type="cellIs" dxfId="225" priority="215" stopIfTrue="1" operator="equal">
      <formula>"Ingrese nombre del producto"</formula>
    </cfRule>
  </conditionalFormatting>
  <conditionalFormatting sqref="B971">
    <cfRule type="cellIs" dxfId="224" priority="214" stopIfTrue="1" operator="equal">
      <formula>"Ingrese nombre del producto"</formula>
    </cfRule>
  </conditionalFormatting>
  <conditionalFormatting sqref="B975">
    <cfRule type="cellIs" dxfId="223" priority="213" stopIfTrue="1" operator="equal">
      <formula>"Ingrese nombre del producto"</formula>
    </cfRule>
  </conditionalFormatting>
  <conditionalFormatting sqref="B979">
    <cfRule type="cellIs" dxfId="222" priority="212" stopIfTrue="1" operator="equal">
      <formula>"Ingrese nombre del producto"</formula>
    </cfRule>
  </conditionalFormatting>
  <conditionalFormatting sqref="B983">
    <cfRule type="cellIs" dxfId="221" priority="211" stopIfTrue="1" operator="equal">
      <formula>"Ingrese nombre del producto"</formula>
    </cfRule>
  </conditionalFormatting>
  <conditionalFormatting sqref="B987">
    <cfRule type="cellIs" dxfId="220" priority="210" stopIfTrue="1" operator="equal">
      <formula>"Ingrese nombre del producto"</formula>
    </cfRule>
  </conditionalFormatting>
  <conditionalFormatting sqref="B991">
    <cfRule type="cellIs" dxfId="219" priority="209" stopIfTrue="1" operator="equal">
      <formula>"Ingrese nombre del producto"</formula>
    </cfRule>
  </conditionalFormatting>
  <conditionalFormatting sqref="B995">
    <cfRule type="cellIs" dxfId="218" priority="208" stopIfTrue="1" operator="equal">
      <formula>"Ingrese nombre del producto"</formula>
    </cfRule>
  </conditionalFormatting>
  <conditionalFormatting sqref="B999">
    <cfRule type="cellIs" dxfId="217" priority="207" stopIfTrue="1" operator="equal">
      <formula>"Ingrese nombre del producto"</formula>
    </cfRule>
  </conditionalFormatting>
  <conditionalFormatting sqref="B1003">
    <cfRule type="cellIs" dxfId="216" priority="206" stopIfTrue="1" operator="equal">
      <formula>"Ingrese nombre del producto"</formula>
    </cfRule>
  </conditionalFormatting>
  <conditionalFormatting sqref="B1297 B1299 B1301 B1303 B1305 B287 B289 B291 B295 B299 B303 B307 B311 B315 B319 B323 B407 B411 B415 B419 B423 B427 B431 B435 B439 B443 B447 B451 B455 B459 B463 B467 B471 B475 B479 B483 B487 B1317 B1323 B1327 B1331 B1335 B1339 B1343 B1347 B1351 B1435 B1439 B1443 B1447 B1451 B1455 B1459 B1463 B1467 B1471 B1475 B1479 B1483 B1487 B1491 B1495 B1499 B1503 B1507 B1511 B1515 B2321 B2323:B2334 B2342 B2344:B2359 B2375 C2377 E2378 B2378:B2389 E2380 E2382 B2394 E2396 B2396:B2403 E2398:E2401 E2403 B2408 E2410 B2410:B2414 E2412 E2414 B2419 B2421:B2422 B2427 E2429 E2431 E2433 B2438 E2440 E2442 E2444 B2453 E2455 E2457 B2465 B2477 B2479 B2489">
    <cfRule type="cellIs" dxfId="215" priority="513" stopIfTrue="1" operator="equal">
      <formula>"Ingrese nombre del producto"</formula>
    </cfRule>
  </conditionalFormatting>
  <conditionalFormatting sqref="B1297 B1299 B1301 B1303 B1305">
    <cfRule type="cellIs" dxfId="214" priority="424" stopIfTrue="1" operator="equal">
      <formula>0</formula>
    </cfRule>
  </conditionalFormatting>
  <conditionalFormatting sqref="B1319">
    <cfRule type="cellIs" dxfId="213" priority="44" stopIfTrue="1" operator="equal">
      <formula>"Ingrese nombre del producto"</formula>
    </cfRule>
  </conditionalFormatting>
  <conditionalFormatting sqref="B1355 B1359 B1363 B1367 B1371 B1375 B1379 B1383 B1387">
    <cfRule type="cellIs" dxfId="212" priority="337" stopIfTrue="1" operator="equal">
      <formula>"Ingrese nombre del producto"</formula>
    </cfRule>
  </conditionalFormatting>
  <conditionalFormatting sqref="B1391 B1395 B1399 B1403 B1407 B1411 B1415 B1419 B1423">
    <cfRule type="cellIs" dxfId="211" priority="336" stopIfTrue="1" operator="equal">
      <formula>"Ingrese nombre del producto"</formula>
    </cfRule>
  </conditionalFormatting>
  <conditionalFormatting sqref="B1427 B1431">
    <cfRule type="cellIs" dxfId="210" priority="335" stopIfTrue="1" operator="equal">
      <formula>"Ingrese nombre del producto"</formula>
    </cfRule>
  </conditionalFormatting>
  <conditionalFormatting sqref="B1519">
    <cfRule type="cellIs" dxfId="209" priority="205" stopIfTrue="1" operator="equal">
      <formula>"Ingrese nombre del producto"</formula>
    </cfRule>
  </conditionalFormatting>
  <conditionalFormatting sqref="B1523">
    <cfRule type="cellIs" dxfId="208" priority="204" stopIfTrue="1" operator="equal">
      <formula>"Ingrese nombre del producto"</formula>
    </cfRule>
  </conditionalFormatting>
  <conditionalFormatting sqref="B1527">
    <cfRule type="cellIs" dxfId="207" priority="203" stopIfTrue="1" operator="equal">
      <formula>"Ingrese nombre del producto"</formula>
    </cfRule>
  </conditionalFormatting>
  <conditionalFormatting sqref="B1531">
    <cfRule type="cellIs" dxfId="206" priority="202" stopIfTrue="1" operator="equal">
      <formula>"Ingrese nombre del producto"</formula>
    </cfRule>
  </conditionalFormatting>
  <conditionalFormatting sqref="B1535">
    <cfRule type="cellIs" dxfId="205" priority="201" stopIfTrue="1" operator="equal">
      <formula>"Ingrese nombre del producto"</formula>
    </cfRule>
  </conditionalFormatting>
  <conditionalFormatting sqref="B1539">
    <cfRule type="cellIs" dxfId="204" priority="200" stopIfTrue="1" operator="equal">
      <formula>"Ingrese nombre del producto"</formula>
    </cfRule>
  </conditionalFormatting>
  <conditionalFormatting sqref="B1543">
    <cfRule type="cellIs" dxfId="203" priority="199" stopIfTrue="1" operator="equal">
      <formula>"Ingrese nombre del producto"</formula>
    </cfRule>
  </conditionalFormatting>
  <conditionalFormatting sqref="B1547">
    <cfRule type="cellIs" dxfId="202" priority="198" stopIfTrue="1" operator="equal">
      <formula>"Ingrese nombre del producto"</formula>
    </cfRule>
  </conditionalFormatting>
  <conditionalFormatting sqref="B1551">
    <cfRule type="cellIs" dxfId="201" priority="197" stopIfTrue="1" operator="equal">
      <formula>"Ingrese nombre del producto"</formula>
    </cfRule>
  </conditionalFormatting>
  <conditionalFormatting sqref="B1555">
    <cfRule type="cellIs" dxfId="200" priority="196" stopIfTrue="1" operator="equal">
      <formula>"Ingrese nombre del producto"</formula>
    </cfRule>
  </conditionalFormatting>
  <conditionalFormatting sqref="B1559">
    <cfRule type="cellIs" dxfId="199" priority="195" stopIfTrue="1" operator="equal">
      <formula>"Ingrese nombre del producto"</formula>
    </cfRule>
  </conditionalFormatting>
  <conditionalFormatting sqref="B1563">
    <cfRule type="cellIs" dxfId="198" priority="194" stopIfTrue="1" operator="equal">
      <formula>"Ingrese nombre del producto"</formula>
    </cfRule>
  </conditionalFormatting>
  <conditionalFormatting sqref="B1567">
    <cfRule type="cellIs" dxfId="197" priority="193" stopIfTrue="1" operator="equal">
      <formula>"Ingrese nombre del producto"</formula>
    </cfRule>
  </conditionalFormatting>
  <conditionalFormatting sqref="B1571">
    <cfRule type="cellIs" dxfId="196" priority="192" stopIfTrue="1" operator="equal">
      <formula>"Ingrese nombre del producto"</formula>
    </cfRule>
  </conditionalFormatting>
  <conditionalFormatting sqref="B1575">
    <cfRule type="cellIs" dxfId="195" priority="191" stopIfTrue="1" operator="equal">
      <formula>"Ingrese nombre del producto"</formula>
    </cfRule>
  </conditionalFormatting>
  <conditionalFormatting sqref="B1579">
    <cfRule type="cellIs" dxfId="194" priority="190" stopIfTrue="1" operator="equal">
      <formula>"Ingrese nombre del producto"</formula>
    </cfRule>
  </conditionalFormatting>
  <conditionalFormatting sqref="B1583">
    <cfRule type="cellIs" dxfId="193" priority="189" stopIfTrue="1" operator="equal">
      <formula>"Ingrese nombre del producto"</formula>
    </cfRule>
  </conditionalFormatting>
  <conditionalFormatting sqref="B1587">
    <cfRule type="cellIs" dxfId="192" priority="188" stopIfTrue="1" operator="equal">
      <formula>"Ingrese nombre del producto"</formula>
    </cfRule>
  </conditionalFormatting>
  <conditionalFormatting sqref="B1591">
    <cfRule type="cellIs" dxfId="191" priority="187" stopIfTrue="1" operator="equal">
      <formula>"Ingrese nombre del producto"</formula>
    </cfRule>
  </conditionalFormatting>
  <conditionalFormatting sqref="B1595">
    <cfRule type="cellIs" dxfId="190" priority="186" stopIfTrue="1" operator="equal">
      <formula>"Ingrese nombre del producto"</formula>
    </cfRule>
  </conditionalFormatting>
  <conditionalFormatting sqref="B1599">
    <cfRule type="cellIs" dxfId="189" priority="185" stopIfTrue="1" operator="equal">
      <formula>"Ingrese nombre del producto"</formula>
    </cfRule>
  </conditionalFormatting>
  <conditionalFormatting sqref="B1603">
    <cfRule type="cellIs" dxfId="188" priority="184" stopIfTrue="1" operator="equal">
      <formula>"Ingrese nombre del producto"</formula>
    </cfRule>
  </conditionalFormatting>
  <conditionalFormatting sqref="B1607">
    <cfRule type="cellIs" dxfId="187" priority="183" stopIfTrue="1" operator="equal">
      <formula>"Ingrese nombre del producto"</formula>
    </cfRule>
  </conditionalFormatting>
  <conditionalFormatting sqref="B1611">
    <cfRule type="cellIs" dxfId="186" priority="182" stopIfTrue="1" operator="equal">
      <formula>"Ingrese nombre del producto"</formula>
    </cfRule>
  </conditionalFormatting>
  <conditionalFormatting sqref="B1615">
    <cfRule type="cellIs" dxfId="185" priority="181" stopIfTrue="1" operator="equal">
      <formula>"Ingrese nombre del producto"</formula>
    </cfRule>
  </conditionalFormatting>
  <conditionalFormatting sqref="B1619">
    <cfRule type="cellIs" dxfId="184" priority="180" stopIfTrue="1" operator="equal">
      <formula>"Ingrese nombre del producto"</formula>
    </cfRule>
  </conditionalFormatting>
  <conditionalFormatting sqref="B1623">
    <cfRule type="cellIs" dxfId="183" priority="179" stopIfTrue="1" operator="equal">
      <formula>"Ingrese nombre del producto"</formula>
    </cfRule>
  </conditionalFormatting>
  <conditionalFormatting sqref="B1627">
    <cfRule type="cellIs" dxfId="182" priority="178" stopIfTrue="1" operator="equal">
      <formula>"Ingrese nombre del producto"</formula>
    </cfRule>
  </conditionalFormatting>
  <conditionalFormatting sqref="B1631">
    <cfRule type="cellIs" dxfId="181" priority="177" stopIfTrue="1" operator="equal">
      <formula>"Ingrese nombre del producto"</formula>
    </cfRule>
  </conditionalFormatting>
  <conditionalFormatting sqref="B1635">
    <cfRule type="cellIs" dxfId="180" priority="176" stopIfTrue="1" operator="equal">
      <formula>"Ingrese nombre del producto"</formula>
    </cfRule>
  </conditionalFormatting>
  <conditionalFormatting sqref="B1639">
    <cfRule type="cellIs" dxfId="179" priority="175" stopIfTrue="1" operator="equal">
      <formula>"Ingrese nombre del producto"</formula>
    </cfRule>
  </conditionalFormatting>
  <conditionalFormatting sqref="B1643">
    <cfRule type="cellIs" dxfId="178" priority="174" stopIfTrue="1" operator="equal">
      <formula>"Ingrese nombre del producto"</formula>
    </cfRule>
  </conditionalFormatting>
  <conditionalFormatting sqref="B1647">
    <cfRule type="cellIs" dxfId="177" priority="173" stopIfTrue="1" operator="equal">
      <formula>"Ingrese nombre del producto"</formula>
    </cfRule>
  </conditionalFormatting>
  <conditionalFormatting sqref="B1651">
    <cfRule type="cellIs" dxfId="176" priority="172" stopIfTrue="1" operator="equal">
      <formula>"Ingrese nombre del producto"</formula>
    </cfRule>
  </conditionalFormatting>
  <conditionalFormatting sqref="B1655">
    <cfRule type="cellIs" dxfId="175" priority="171" stopIfTrue="1" operator="equal">
      <formula>"Ingrese nombre del producto"</formula>
    </cfRule>
  </conditionalFormatting>
  <conditionalFormatting sqref="B1659">
    <cfRule type="cellIs" dxfId="174" priority="170" stopIfTrue="1" operator="equal">
      <formula>"Ingrese nombre del producto"</formula>
    </cfRule>
  </conditionalFormatting>
  <conditionalFormatting sqref="B1663">
    <cfRule type="cellIs" dxfId="173" priority="169" stopIfTrue="1" operator="equal">
      <formula>"Ingrese nombre del producto"</formula>
    </cfRule>
  </conditionalFormatting>
  <conditionalFormatting sqref="B1667">
    <cfRule type="cellIs" dxfId="172" priority="168" stopIfTrue="1" operator="equal">
      <formula>"Ingrese nombre del producto"</formula>
    </cfRule>
  </conditionalFormatting>
  <conditionalFormatting sqref="B1671">
    <cfRule type="cellIs" dxfId="171" priority="167" stopIfTrue="1" operator="equal">
      <formula>"Ingrese nombre del producto"</formula>
    </cfRule>
  </conditionalFormatting>
  <conditionalFormatting sqref="B1675">
    <cfRule type="cellIs" dxfId="170" priority="166" stopIfTrue="1" operator="equal">
      <formula>"Ingrese nombre del producto"</formula>
    </cfRule>
  </conditionalFormatting>
  <conditionalFormatting sqref="B1679">
    <cfRule type="cellIs" dxfId="169" priority="165" stopIfTrue="1" operator="equal">
      <formula>"Ingrese nombre del producto"</formula>
    </cfRule>
  </conditionalFormatting>
  <conditionalFormatting sqref="B1683">
    <cfRule type="cellIs" dxfId="168" priority="164" stopIfTrue="1" operator="equal">
      <formula>"Ingrese nombre del producto"</formula>
    </cfRule>
  </conditionalFormatting>
  <conditionalFormatting sqref="B1687">
    <cfRule type="cellIs" dxfId="167" priority="163" stopIfTrue="1" operator="equal">
      <formula>"Ingrese nombre del producto"</formula>
    </cfRule>
  </conditionalFormatting>
  <conditionalFormatting sqref="B1691">
    <cfRule type="cellIs" dxfId="166" priority="162" stopIfTrue="1" operator="equal">
      <formula>"Ingrese nombre del producto"</formula>
    </cfRule>
  </conditionalFormatting>
  <conditionalFormatting sqref="B1695">
    <cfRule type="cellIs" dxfId="165" priority="161" stopIfTrue="1" operator="equal">
      <formula>"Ingrese nombre del producto"</formula>
    </cfRule>
  </conditionalFormatting>
  <conditionalFormatting sqref="B1699">
    <cfRule type="cellIs" dxfId="164" priority="160" stopIfTrue="1" operator="equal">
      <formula>"Ingrese nombre del producto"</formula>
    </cfRule>
  </conditionalFormatting>
  <conditionalFormatting sqref="B1703">
    <cfRule type="cellIs" dxfId="163" priority="159" stopIfTrue="1" operator="equal">
      <formula>"Ingrese nombre del producto"</formula>
    </cfRule>
  </conditionalFormatting>
  <conditionalFormatting sqref="B1707">
    <cfRule type="cellIs" dxfId="162" priority="158" stopIfTrue="1" operator="equal">
      <formula>"Ingrese nombre del producto"</formula>
    </cfRule>
  </conditionalFormatting>
  <conditionalFormatting sqref="B1711">
    <cfRule type="cellIs" dxfId="161" priority="157" stopIfTrue="1" operator="equal">
      <formula>"Ingrese nombre del producto"</formula>
    </cfRule>
  </conditionalFormatting>
  <conditionalFormatting sqref="B1715">
    <cfRule type="cellIs" dxfId="160" priority="156" stopIfTrue="1" operator="equal">
      <formula>"Ingrese nombre del producto"</formula>
    </cfRule>
  </conditionalFormatting>
  <conditionalFormatting sqref="B1719">
    <cfRule type="cellIs" dxfId="159" priority="155" stopIfTrue="1" operator="equal">
      <formula>"Ingrese nombre del producto"</formula>
    </cfRule>
  </conditionalFormatting>
  <conditionalFormatting sqref="B1723">
    <cfRule type="cellIs" dxfId="158" priority="154" stopIfTrue="1" operator="equal">
      <formula>"Ingrese nombre del producto"</formula>
    </cfRule>
  </conditionalFormatting>
  <conditionalFormatting sqref="B1727">
    <cfRule type="cellIs" dxfId="157" priority="153" stopIfTrue="1" operator="equal">
      <formula>"Ingrese nombre del producto"</formula>
    </cfRule>
  </conditionalFormatting>
  <conditionalFormatting sqref="B1731">
    <cfRule type="cellIs" dxfId="156" priority="152" stopIfTrue="1" operator="equal">
      <formula>"Ingrese nombre del producto"</formula>
    </cfRule>
  </conditionalFormatting>
  <conditionalFormatting sqref="B1735">
    <cfRule type="cellIs" dxfId="155" priority="151" stopIfTrue="1" operator="equal">
      <formula>"Ingrese nombre del producto"</formula>
    </cfRule>
  </conditionalFormatting>
  <conditionalFormatting sqref="B1739">
    <cfRule type="cellIs" dxfId="154" priority="150" stopIfTrue="1" operator="equal">
      <formula>"Ingrese nombre del producto"</formula>
    </cfRule>
  </conditionalFormatting>
  <conditionalFormatting sqref="B1743">
    <cfRule type="cellIs" dxfId="153" priority="149" stopIfTrue="1" operator="equal">
      <formula>"Ingrese nombre del producto"</formula>
    </cfRule>
  </conditionalFormatting>
  <conditionalFormatting sqref="B1747">
    <cfRule type="cellIs" dxfId="152" priority="148" stopIfTrue="1" operator="equal">
      <formula>"Ingrese nombre del producto"</formula>
    </cfRule>
  </conditionalFormatting>
  <conditionalFormatting sqref="B1751">
    <cfRule type="cellIs" dxfId="151" priority="147" stopIfTrue="1" operator="equal">
      <formula>"Ingrese nombre del producto"</formula>
    </cfRule>
  </conditionalFormatting>
  <conditionalFormatting sqref="B1755">
    <cfRule type="cellIs" dxfId="150" priority="146" stopIfTrue="1" operator="equal">
      <formula>"Ingrese nombre del producto"</formula>
    </cfRule>
  </conditionalFormatting>
  <conditionalFormatting sqref="B1759">
    <cfRule type="cellIs" dxfId="149" priority="145" stopIfTrue="1" operator="equal">
      <formula>"Ingrese nombre del producto"</formula>
    </cfRule>
  </conditionalFormatting>
  <conditionalFormatting sqref="B1763">
    <cfRule type="cellIs" dxfId="148" priority="144" stopIfTrue="1" operator="equal">
      <formula>"Ingrese nombre del producto"</formula>
    </cfRule>
  </conditionalFormatting>
  <conditionalFormatting sqref="B1767">
    <cfRule type="cellIs" dxfId="147" priority="143" stopIfTrue="1" operator="equal">
      <formula>"Ingrese nombre del producto"</formula>
    </cfRule>
  </conditionalFormatting>
  <conditionalFormatting sqref="B1771">
    <cfRule type="cellIs" dxfId="146" priority="142" stopIfTrue="1" operator="equal">
      <formula>"Ingrese nombre del producto"</formula>
    </cfRule>
  </conditionalFormatting>
  <conditionalFormatting sqref="B1775">
    <cfRule type="cellIs" dxfId="145" priority="141" stopIfTrue="1" operator="equal">
      <formula>"Ingrese nombre del producto"</formula>
    </cfRule>
  </conditionalFormatting>
  <conditionalFormatting sqref="B1779">
    <cfRule type="cellIs" dxfId="144" priority="140" stopIfTrue="1" operator="equal">
      <formula>"Ingrese nombre del producto"</formula>
    </cfRule>
  </conditionalFormatting>
  <conditionalFormatting sqref="B1783">
    <cfRule type="cellIs" dxfId="143" priority="139" stopIfTrue="1" operator="equal">
      <formula>"Ingrese nombre del producto"</formula>
    </cfRule>
  </conditionalFormatting>
  <conditionalFormatting sqref="B1787">
    <cfRule type="cellIs" dxfId="142" priority="138" stopIfTrue="1" operator="equal">
      <formula>"Ingrese nombre del producto"</formula>
    </cfRule>
  </conditionalFormatting>
  <conditionalFormatting sqref="B1791">
    <cfRule type="cellIs" dxfId="141" priority="137" stopIfTrue="1" operator="equal">
      <formula>"Ingrese nombre del producto"</formula>
    </cfRule>
  </conditionalFormatting>
  <conditionalFormatting sqref="B1795">
    <cfRule type="cellIs" dxfId="140" priority="136" stopIfTrue="1" operator="equal">
      <formula>"Ingrese nombre del producto"</formula>
    </cfRule>
  </conditionalFormatting>
  <conditionalFormatting sqref="B1799">
    <cfRule type="cellIs" dxfId="139" priority="135" stopIfTrue="1" operator="equal">
      <formula>"Ingrese nombre del producto"</formula>
    </cfRule>
  </conditionalFormatting>
  <conditionalFormatting sqref="B1803">
    <cfRule type="cellIs" dxfId="138" priority="134" stopIfTrue="1" operator="equal">
      <formula>"Ingrese nombre del producto"</formula>
    </cfRule>
  </conditionalFormatting>
  <conditionalFormatting sqref="B1807">
    <cfRule type="cellIs" dxfId="137" priority="133" stopIfTrue="1" operator="equal">
      <formula>"Ingrese nombre del producto"</formula>
    </cfRule>
  </conditionalFormatting>
  <conditionalFormatting sqref="B1811">
    <cfRule type="cellIs" dxfId="136" priority="132" stopIfTrue="1" operator="equal">
      <formula>"Ingrese nombre del producto"</formula>
    </cfRule>
  </conditionalFormatting>
  <conditionalFormatting sqref="B1815">
    <cfRule type="cellIs" dxfId="135" priority="131" stopIfTrue="1" operator="equal">
      <formula>"Ingrese nombre del producto"</formula>
    </cfRule>
  </conditionalFormatting>
  <conditionalFormatting sqref="B1819">
    <cfRule type="cellIs" dxfId="134" priority="130" stopIfTrue="1" operator="equal">
      <formula>"Ingrese nombre del producto"</formula>
    </cfRule>
  </conditionalFormatting>
  <conditionalFormatting sqref="B1823">
    <cfRule type="cellIs" dxfId="133" priority="129" stopIfTrue="1" operator="equal">
      <formula>"Ingrese nombre del producto"</formula>
    </cfRule>
  </conditionalFormatting>
  <conditionalFormatting sqref="B1827">
    <cfRule type="cellIs" dxfId="132" priority="128" stopIfTrue="1" operator="equal">
      <formula>"Ingrese nombre del producto"</formula>
    </cfRule>
  </conditionalFormatting>
  <conditionalFormatting sqref="B1831">
    <cfRule type="cellIs" dxfId="131" priority="127" stopIfTrue="1" operator="equal">
      <formula>"Ingrese nombre del producto"</formula>
    </cfRule>
  </conditionalFormatting>
  <conditionalFormatting sqref="B1835">
    <cfRule type="cellIs" dxfId="130" priority="126" stopIfTrue="1" operator="equal">
      <formula>"Ingrese nombre del producto"</formula>
    </cfRule>
  </conditionalFormatting>
  <conditionalFormatting sqref="B1839">
    <cfRule type="cellIs" dxfId="129" priority="125" stopIfTrue="1" operator="equal">
      <formula>"Ingrese nombre del producto"</formula>
    </cfRule>
  </conditionalFormatting>
  <conditionalFormatting sqref="B1843">
    <cfRule type="cellIs" dxfId="128" priority="124" stopIfTrue="1" operator="equal">
      <formula>"Ingrese nombre del producto"</formula>
    </cfRule>
  </conditionalFormatting>
  <conditionalFormatting sqref="B1847">
    <cfRule type="cellIs" dxfId="127" priority="123" stopIfTrue="1" operator="equal">
      <formula>"Ingrese nombre del producto"</formula>
    </cfRule>
  </conditionalFormatting>
  <conditionalFormatting sqref="B1851">
    <cfRule type="cellIs" dxfId="126" priority="122" stopIfTrue="1" operator="equal">
      <formula>"Ingrese nombre del producto"</formula>
    </cfRule>
  </conditionalFormatting>
  <conditionalFormatting sqref="B1855">
    <cfRule type="cellIs" dxfId="125" priority="121" stopIfTrue="1" operator="equal">
      <formula>"Ingrese nombre del producto"</formula>
    </cfRule>
  </conditionalFormatting>
  <conditionalFormatting sqref="B1859">
    <cfRule type="cellIs" dxfId="124" priority="120" stopIfTrue="1" operator="equal">
      <formula>"Ingrese nombre del producto"</formula>
    </cfRule>
  </conditionalFormatting>
  <conditionalFormatting sqref="B1863">
    <cfRule type="cellIs" dxfId="123" priority="119" stopIfTrue="1" operator="equal">
      <formula>"Ingrese nombre del producto"</formula>
    </cfRule>
  </conditionalFormatting>
  <conditionalFormatting sqref="B1867">
    <cfRule type="cellIs" dxfId="122" priority="118" stopIfTrue="1" operator="equal">
      <formula>"Ingrese nombre del producto"</formula>
    </cfRule>
  </conditionalFormatting>
  <conditionalFormatting sqref="B1871">
    <cfRule type="cellIs" dxfId="121" priority="117" stopIfTrue="1" operator="equal">
      <formula>"Ingrese nombre del producto"</formula>
    </cfRule>
  </conditionalFormatting>
  <conditionalFormatting sqref="B1875">
    <cfRule type="cellIs" dxfId="120" priority="116" stopIfTrue="1" operator="equal">
      <formula>"Ingrese nombre del producto"</formula>
    </cfRule>
  </conditionalFormatting>
  <conditionalFormatting sqref="B1879">
    <cfRule type="cellIs" dxfId="119" priority="115" stopIfTrue="1" operator="equal">
      <formula>"Ingrese nombre del producto"</formula>
    </cfRule>
  </conditionalFormatting>
  <conditionalFormatting sqref="B1883">
    <cfRule type="cellIs" dxfId="118" priority="114" stopIfTrue="1" operator="equal">
      <formula>"Ingrese nombre del producto"</formula>
    </cfRule>
  </conditionalFormatting>
  <conditionalFormatting sqref="B1887">
    <cfRule type="cellIs" dxfId="117" priority="113" stopIfTrue="1" operator="equal">
      <formula>"Ingrese nombre del producto"</formula>
    </cfRule>
  </conditionalFormatting>
  <conditionalFormatting sqref="B1891">
    <cfRule type="cellIs" dxfId="116" priority="112" stopIfTrue="1" operator="equal">
      <formula>"Ingrese nombre del producto"</formula>
    </cfRule>
  </conditionalFormatting>
  <conditionalFormatting sqref="B1895">
    <cfRule type="cellIs" dxfId="115" priority="111" stopIfTrue="1" operator="equal">
      <formula>"Ingrese nombre del producto"</formula>
    </cfRule>
  </conditionalFormatting>
  <conditionalFormatting sqref="B1899">
    <cfRule type="cellIs" dxfId="114" priority="110" stopIfTrue="1" operator="equal">
      <formula>"Ingrese nombre del producto"</formula>
    </cfRule>
  </conditionalFormatting>
  <conditionalFormatting sqref="B1903">
    <cfRule type="cellIs" dxfId="113" priority="109" stopIfTrue="1" operator="equal">
      <formula>"Ingrese nombre del producto"</formula>
    </cfRule>
  </conditionalFormatting>
  <conditionalFormatting sqref="B1907">
    <cfRule type="cellIs" dxfId="112" priority="108" stopIfTrue="1" operator="equal">
      <formula>"Ingrese nombre del producto"</formula>
    </cfRule>
  </conditionalFormatting>
  <conditionalFormatting sqref="B1911">
    <cfRule type="cellIs" dxfId="111" priority="107" stopIfTrue="1" operator="equal">
      <formula>"Ingrese nombre del producto"</formula>
    </cfRule>
  </conditionalFormatting>
  <conditionalFormatting sqref="B1915">
    <cfRule type="cellIs" dxfId="110" priority="106" stopIfTrue="1" operator="equal">
      <formula>"Ingrese nombre del producto"</formula>
    </cfRule>
  </conditionalFormatting>
  <conditionalFormatting sqref="B1919">
    <cfRule type="cellIs" dxfId="109" priority="105" stopIfTrue="1" operator="equal">
      <formula>"Ingrese nombre del producto"</formula>
    </cfRule>
  </conditionalFormatting>
  <conditionalFormatting sqref="B1923">
    <cfRule type="cellIs" dxfId="108" priority="104" stopIfTrue="1" operator="equal">
      <formula>"Ingrese nombre del producto"</formula>
    </cfRule>
  </conditionalFormatting>
  <conditionalFormatting sqref="B1927">
    <cfRule type="cellIs" dxfId="107" priority="103" stopIfTrue="1" operator="equal">
      <formula>"Ingrese nombre del producto"</formula>
    </cfRule>
  </conditionalFormatting>
  <conditionalFormatting sqref="B1931">
    <cfRule type="cellIs" dxfId="106" priority="102" stopIfTrue="1" operator="equal">
      <formula>"Ingrese nombre del producto"</formula>
    </cfRule>
  </conditionalFormatting>
  <conditionalFormatting sqref="B1935">
    <cfRule type="cellIs" dxfId="105" priority="101" stopIfTrue="1" operator="equal">
      <formula>"Ingrese nombre del producto"</formula>
    </cfRule>
  </conditionalFormatting>
  <conditionalFormatting sqref="B1939">
    <cfRule type="cellIs" dxfId="104" priority="100" stopIfTrue="1" operator="equal">
      <formula>"Ingrese nombre del producto"</formula>
    </cfRule>
  </conditionalFormatting>
  <conditionalFormatting sqref="B1943">
    <cfRule type="cellIs" dxfId="103" priority="99" stopIfTrue="1" operator="equal">
      <formula>"Ingrese nombre del producto"</formula>
    </cfRule>
  </conditionalFormatting>
  <conditionalFormatting sqref="B1947">
    <cfRule type="cellIs" dxfId="102" priority="98" stopIfTrue="1" operator="equal">
      <formula>"Ingrese nombre del producto"</formula>
    </cfRule>
  </conditionalFormatting>
  <conditionalFormatting sqref="B1951">
    <cfRule type="cellIs" dxfId="101" priority="97" stopIfTrue="1" operator="equal">
      <formula>"Ingrese nombre del producto"</formula>
    </cfRule>
  </conditionalFormatting>
  <conditionalFormatting sqref="B1955">
    <cfRule type="cellIs" dxfId="100" priority="96" stopIfTrue="1" operator="equal">
      <formula>"Ingrese nombre del producto"</formula>
    </cfRule>
  </conditionalFormatting>
  <conditionalFormatting sqref="B1959">
    <cfRule type="cellIs" dxfId="99" priority="95" stopIfTrue="1" operator="equal">
      <formula>"Ingrese nombre del producto"</formula>
    </cfRule>
  </conditionalFormatting>
  <conditionalFormatting sqref="B1963">
    <cfRule type="cellIs" dxfId="98" priority="94" stopIfTrue="1" operator="equal">
      <formula>"Ingrese nombre del producto"</formula>
    </cfRule>
  </conditionalFormatting>
  <conditionalFormatting sqref="B1967">
    <cfRule type="cellIs" dxfId="97" priority="93" stopIfTrue="1" operator="equal">
      <formula>"Ingrese nombre del producto"</formula>
    </cfRule>
  </conditionalFormatting>
  <conditionalFormatting sqref="B1971">
    <cfRule type="cellIs" dxfId="96" priority="92" stopIfTrue="1" operator="equal">
      <formula>"Ingrese nombre del producto"</formula>
    </cfRule>
  </conditionalFormatting>
  <conditionalFormatting sqref="B1975">
    <cfRule type="cellIs" dxfId="95" priority="91" stopIfTrue="1" operator="equal">
      <formula>"Ingrese nombre del producto"</formula>
    </cfRule>
  </conditionalFormatting>
  <conditionalFormatting sqref="B1979">
    <cfRule type="cellIs" dxfId="94" priority="90" stopIfTrue="1" operator="equal">
      <formula>"Ingrese nombre del producto"</formula>
    </cfRule>
  </conditionalFormatting>
  <conditionalFormatting sqref="B1983">
    <cfRule type="cellIs" dxfId="93" priority="89" stopIfTrue="1" operator="equal">
      <formula>"Ingrese nombre del producto"</formula>
    </cfRule>
  </conditionalFormatting>
  <conditionalFormatting sqref="B1987">
    <cfRule type="cellIs" dxfId="92" priority="88" stopIfTrue="1" operator="equal">
      <formula>"Ingrese nombre del producto"</formula>
    </cfRule>
  </conditionalFormatting>
  <conditionalFormatting sqref="B1991">
    <cfRule type="cellIs" dxfId="91" priority="87" stopIfTrue="1" operator="equal">
      <formula>"Ingrese nombre del producto"</formula>
    </cfRule>
  </conditionalFormatting>
  <conditionalFormatting sqref="B1995">
    <cfRule type="cellIs" dxfId="90" priority="86" stopIfTrue="1" operator="equal">
      <formula>"Ingrese nombre del producto"</formula>
    </cfRule>
  </conditionalFormatting>
  <conditionalFormatting sqref="B1999">
    <cfRule type="cellIs" dxfId="89" priority="85" stopIfTrue="1" operator="equal">
      <formula>"Ingrese nombre del producto"</formula>
    </cfRule>
  </conditionalFormatting>
  <conditionalFormatting sqref="B2003">
    <cfRule type="cellIs" dxfId="88" priority="84" stopIfTrue="1" operator="equal">
      <formula>"Ingrese nombre del producto"</formula>
    </cfRule>
  </conditionalFormatting>
  <conditionalFormatting sqref="B2007">
    <cfRule type="cellIs" dxfId="87" priority="83" stopIfTrue="1" operator="equal">
      <formula>"Ingrese nombre del producto"</formula>
    </cfRule>
  </conditionalFormatting>
  <conditionalFormatting sqref="B2011">
    <cfRule type="cellIs" dxfId="86" priority="82" stopIfTrue="1" operator="equal">
      <formula>"Ingrese nombre del producto"</formula>
    </cfRule>
  </conditionalFormatting>
  <conditionalFormatting sqref="B2015">
    <cfRule type="cellIs" dxfId="85" priority="81" stopIfTrue="1" operator="equal">
      <formula>"Ingrese nombre del producto"</formula>
    </cfRule>
  </conditionalFormatting>
  <conditionalFormatting sqref="B2019">
    <cfRule type="cellIs" dxfId="84" priority="80" stopIfTrue="1" operator="equal">
      <formula>"Ingrese nombre del producto"</formula>
    </cfRule>
  </conditionalFormatting>
  <conditionalFormatting sqref="B2023">
    <cfRule type="cellIs" dxfId="83" priority="79" stopIfTrue="1" operator="equal">
      <formula>"Ingrese nombre del producto"</formula>
    </cfRule>
  </conditionalFormatting>
  <conditionalFormatting sqref="B2027">
    <cfRule type="cellIs" dxfId="82" priority="78" stopIfTrue="1" operator="equal">
      <formula>"Ingrese nombre del producto"</formula>
    </cfRule>
  </conditionalFormatting>
  <conditionalFormatting sqref="B2031">
    <cfRule type="cellIs" dxfId="81" priority="77" stopIfTrue="1" operator="equal">
      <formula>"Ingrese nombre del producto"</formula>
    </cfRule>
  </conditionalFormatting>
  <conditionalFormatting sqref="B2035">
    <cfRule type="cellIs" dxfId="80" priority="76" stopIfTrue="1" operator="equal">
      <formula>"Ingrese nombre del producto"</formula>
    </cfRule>
  </conditionalFormatting>
  <conditionalFormatting sqref="B2039">
    <cfRule type="cellIs" dxfId="79" priority="75" stopIfTrue="1" operator="equal">
      <formula>"Ingrese nombre del producto"</formula>
    </cfRule>
  </conditionalFormatting>
  <conditionalFormatting sqref="B2043">
    <cfRule type="cellIs" dxfId="78" priority="74" stopIfTrue="1" operator="equal">
      <formula>"Ingrese nombre del producto"</formula>
    </cfRule>
  </conditionalFormatting>
  <conditionalFormatting sqref="B2047">
    <cfRule type="cellIs" dxfId="77" priority="73" stopIfTrue="1" operator="equal">
      <formula>"Ingrese nombre del producto"</formula>
    </cfRule>
  </conditionalFormatting>
  <conditionalFormatting sqref="B2051">
    <cfRule type="cellIs" dxfId="76" priority="72" stopIfTrue="1" operator="equal">
      <formula>"Ingrese nombre del producto"</formula>
    </cfRule>
  </conditionalFormatting>
  <conditionalFormatting sqref="B2055">
    <cfRule type="cellIs" dxfId="75" priority="71" stopIfTrue="1" operator="equal">
      <formula>"Ingrese nombre del producto"</formula>
    </cfRule>
  </conditionalFormatting>
  <conditionalFormatting sqref="B2059">
    <cfRule type="cellIs" dxfId="74" priority="70" stopIfTrue="1" operator="equal">
      <formula>"Ingrese nombre del producto"</formula>
    </cfRule>
  </conditionalFormatting>
  <conditionalFormatting sqref="B2063">
    <cfRule type="cellIs" dxfId="73" priority="69" stopIfTrue="1" operator="equal">
      <formula>"Ingrese nombre del producto"</formula>
    </cfRule>
  </conditionalFormatting>
  <conditionalFormatting sqref="B2067">
    <cfRule type="cellIs" dxfId="72" priority="68" stopIfTrue="1" operator="equal">
      <formula>"Ingrese nombre del producto"</formula>
    </cfRule>
  </conditionalFormatting>
  <conditionalFormatting sqref="B2071">
    <cfRule type="cellIs" dxfId="71" priority="67" stopIfTrue="1" operator="equal">
      <formula>"Ingrese nombre del producto"</formula>
    </cfRule>
  </conditionalFormatting>
  <conditionalFormatting sqref="B2075">
    <cfRule type="cellIs" dxfId="70" priority="66" stopIfTrue="1" operator="equal">
      <formula>"Ingrese nombre del producto"</formula>
    </cfRule>
  </conditionalFormatting>
  <conditionalFormatting sqref="B2079">
    <cfRule type="cellIs" dxfId="69" priority="65" stopIfTrue="1" operator="equal">
      <formula>"Ingrese nombre del producto"</formula>
    </cfRule>
  </conditionalFormatting>
  <conditionalFormatting sqref="B2083">
    <cfRule type="cellIs" dxfId="68" priority="64" stopIfTrue="1" operator="equal">
      <formula>"Ingrese nombre del producto"</formula>
    </cfRule>
  </conditionalFormatting>
  <conditionalFormatting sqref="B2087">
    <cfRule type="cellIs" dxfId="67" priority="63" stopIfTrue="1" operator="equal">
      <formula>"Ingrese nombre del producto"</formula>
    </cfRule>
  </conditionalFormatting>
  <conditionalFormatting sqref="B2091">
    <cfRule type="cellIs" dxfId="66" priority="62" stopIfTrue="1" operator="equal">
      <formula>"Ingrese nombre del producto"</formula>
    </cfRule>
  </conditionalFormatting>
  <conditionalFormatting sqref="B2095">
    <cfRule type="cellIs" dxfId="65" priority="61" stopIfTrue="1" operator="equal">
      <formula>"Ingrese nombre del producto"</formula>
    </cfRule>
  </conditionalFormatting>
  <conditionalFormatting sqref="B2099">
    <cfRule type="cellIs" dxfId="64" priority="60" stopIfTrue="1" operator="equal">
      <formula>"Ingrese nombre del producto"</formula>
    </cfRule>
  </conditionalFormatting>
  <conditionalFormatting sqref="B2103">
    <cfRule type="cellIs" dxfId="63" priority="59" stopIfTrue="1" operator="equal">
      <formula>"Ingrese nombre del producto"</formula>
    </cfRule>
  </conditionalFormatting>
  <conditionalFormatting sqref="B2107">
    <cfRule type="cellIs" dxfId="62" priority="58" stopIfTrue="1" operator="equal">
      <formula>"Ingrese nombre del producto"</formula>
    </cfRule>
  </conditionalFormatting>
  <conditionalFormatting sqref="B2111">
    <cfRule type="cellIs" dxfId="61" priority="57" stopIfTrue="1" operator="equal">
      <formula>"Ingrese nombre del producto"</formula>
    </cfRule>
  </conditionalFormatting>
  <conditionalFormatting sqref="B2115">
    <cfRule type="cellIs" dxfId="60" priority="56" stopIfTrue="1" operator="equal">
      <formula>"Ingrese nombre del producto"</formula>
    </cfRule>
  </conditionalFormatting>
  <conditionalFormatting sqref="B2119">
    <cfRule type="cellIs" dxfId="59" priority="55" stopIfTrue="1" operator="equal">
      <formula>"Ingrese nombre del producto"</formula>
    </cfRule>
  </conditionalFormatting>
  <conditionalFormatting sqref="B2123">
    <cfRule type="cellIs" dxfId="58" priority="54" stopIfTrue="1" operator="equal">
      <formula>"Ingrese nombre del producto"</formula>
    </cfRule>
  </conditionalFormatting>
  <conditionalFormatting sqref="B2127">
    <cfRule type="cellIs" dxfId="57" priority="53" stopIfTrue="1" operator="equal">
      <formula>"Ingrese nombre del producto"</formula>
    </cfRule>
  </conditionalFormatting>
  <conditionalFormatting sqref="B2131">
    <cfRule type="cellIs" dxfId="56" priority="52" stopIfTrue="1" operator="equal">
      <formula>"Ingrese nombre del producto"</formula>
    </cfRule>
  </conditionalFormatting>
  <conditionalFormatting sqref="B2135">
    <cfRule type="cellIs" dxfId="55" priority="45" stopIfTrue="1" operator="equal">
      <formula>"Ingrese nombre del producto"</formula>
    </cfRule>
  </conditionalFormatting>
  <conditionalFormatting sqref="B2139">
    <cfRule type="cellIs" dxfId="54" priority="43" stopIfTrue="1" operator="equal">
      <formula>"Ingrese nombre del producto"</formula>
    </cfRule>
  </conditionalFormatting>
  <conditionalFormatting sqref="B2143">
    <cfRule type="cellIs" dxfId="53" priority="42" stopIfTrue="1" operator="equal">
      <formula>"Ingrese nombre del producto"</formula>
    </cfRule>
  </conditionalFormatting>
  <conditionalFormatting sqref="B2147">
    <cfRule type="cellIs" dxfId="52" priority="41" stopIfTrue="1" operator="equal">
      <formula>"Ingrese nombre del producto"</formula>
    </cfRule>
  </conditionalFormatting>
  <conditionalFormatting sqref="B2151">
    <cfRule type="cellIs" dxfId="51" priority="40" stopIfTrue="1" operator="equal">
      <formula>"Ingrese nombre del producto"</formula>
    </cfRule>
  </conditionalFormatting>
  <conditionalFormatting sqref="B2155">
    <cfRule type="cellIs" dxfId="50" priority="39" stopIfTrue="1" operator="equal">
      <formula>"Ingrese nombre del producto"</formula>
    </cfRule>
  </conditionalFormatting>
  <conditionalFormatting sqref="B2159">
    <cfRule type="cellIs" dxfId="49" priority="38" stopIfTrue="1" operator="equal">
      <formula>"Ingrese nombre del producto"</formula>
    </cfRule>
  </conditionalFormatting>
  <conditionalFormatting sqref="B2163">
    <cfRule type="cellIs" dxfId="48" priority="37" stopIfTrue="1" operator="equal">
      <formula>"Ingrese nombre del producto"</formula>
    </cfRule>
  </conditionalFormatting>
  <conditionalFormatting sqref="B2167">
    <cfRule type="cellIs" dxfId="47" priority="36" stopIfTrue="1" operator="equal">
      <formula>"Ingrese nombre del producto"</formula>
    </cfRule>
  </conditionalFormatting>
  <conditionalFormatting sqref="B2171">
    <cfRule type="cellIs" dxfId="46" priority="35" stopIfTrue="1" operator="equal">
      <formula>"Ingrese nombre del producto"</formula>
    </cfRule>
  </conditionalFormatting>
  <conditionalFormatting sqref="B2175">
    <cfRule type="cellIs" dxfId="45" priority="34" stopIfTrue="1" operator="equal">
      <formula>"Ingrese nombre del producto"</formula>
    </cfRule>
  </conditionalFormatting>
  <conditionalFormatting sqref="B2179">
    <cfRule type="cellIs" dxfId="44" priority="33" stopIfTrue="1" operator="equal">
      <formula>"Ingrese nombre del producto"</formula>
    </cfRule>
  </conditionalFormatting>
  <conditionalFormatting sqref="B2183">
    <cfRule type="cellIs" dxfId="43" priority="32" stopIfTrue="1" operator="equal">
      <formula>"Ingrese nombre del producto"</formula>
    </cfRule>
  </conditionalFormatting>
  <conditionalFormatting sqref="B2187">
    <cfRule type="cellIs" dxfId="42" priority="31" stopIfTrue="1" operator="equal">
      <formula>"Ingrese nombre del producto"</formula>
    </cfRule>
  </conditionalFormatting>
  <conditionalFormatting sqref="B2191">
    <cfRule type="cellIs" dxfId="41" priority="30" stopIfTrue="1" operator="equal">
      <formula>"Ingrese nombre del producto"</formula>
    </cfRule>
  </conditionalFormatting>
  <conditionalFormatting sqref="B2195">
    <cfRule type="cellIs" dxfId="40" priority="29" stopIfTrue="1" operator="equal">
      <formula>"Ingrese nombre del producto"</formula>
    </cfRule>
  </conditionalFormatting>
  <conditionalFormatting sqref="B2199">
    <cfRule type="cellIs" dxfId="39" priority="28" stopIfTrue="1" operator="equal">
      <formula>"Ingrese nombre del producto"</formula>
    </cfRule>
  </conditionalFormatting>
  <conditionalFormatting sqref="B2203">
    <cfRule type="cellIs" dxfId="38" priority="27" stopIfTrue="1" operator="equal">
      <formula>"Ingrese nombre del producto"</formula>
    </cfRule>
  </conditionalFormatting>
  <conditionalFormatting sqref="B2207">
    <cfRule type="cellIs" dxfId="37" priority="26" stopIfTrue="1" operator="equal">
      <formula>"Ingrese nombre del producto"</formula>
    </cfRule>
  </conditionalFormatting>
  <conditionalFormatting sqref="B2211">
    <cfRule type="cellIs" dxfId="36" priority="25" stopIfTrue="1" operator="equal">
      <formula>"Ingrese nombre del producto"</formula>
    </cfRule>
  </conditionalFormatting>
  <conditionalFormatting sqref="B2215">
    <cfRule type="cellIs" dxfId="35" priority="24" stopIfTrue="1" operator="equal">
      <formula>"Ingrese nombre del producto"</formula>
    </cfRule>
  </conditionalFormatting>
  <conditionalFormatting sqref="B2219">
    <cfRule type="cellIs" dxfId="34" priority="23" stopIfTrue="1" operator="equal">
      <formula>"Ingrese nombre del producto"</formula>
    </cfRule>
  </conditionalFormatting>
  <conditionalFormatting sqref="B2223">
    <cfRule type="cellIs" dxfId="33" priority="22" stopIfTrue="1" operator="equal">
      <formula>"Ingrese nombre del producto"</formula>
    </cfRule>
  </conditionalFormatting>
  <conditionalFormatting sqref="B2227">
    <cfRule type="cellIs" dxfId="32" priority="21" stopIfTrue="1" operator="equal">
      <formula>"Ingrese nombre del producto"</formula>
    </cfRule>
  </conditionalFormatting>
  <conditionalFormatting sqref="B2231">
    <cfRule type="cellIs" dxfId="31" priority="20" stopIfTrue="1" operator="equal">
      <formula>"Ingrese nombre del producto"</formula>
    </cfRule>
  </conditionalFormatting>
  <conditionalFormatting sqref="B2235">
    <cfRule type="cellIs" dxfId="30" priority="19" stopIfTrue="1" operator="equal">
      <formula>"Ingrese nombre del producto"</formula>
    </cfRule>
  </conditionalFormatting>
  <conditionalFormatting sqref="B2239">
    <cfRule type="cellIs" dxfId="29" priority="18" stopIfTrue="1" operator="equal">
      <formula>"Ingrese nombre del producto"</formula>
    </cfRule>
  </conditionalFormatting>
  <conditionalFormatting sqref="B2243">
    <cfRule type="cellIs" dxfId="28" priority="17" stopIfTrue="1" operator="equal">
      <formula>"Ingrese nombre del producto"</formula>
    </cfRule>
  </conditionalFormatting>
  <conditionalFormatting sqref="B2247">
    <cfRule type="cellIs" dxfId="27" priority="16" stopIfTrue="1" operator="equal">
      <formula>"Ingrese nombre del producto"</formula>
    </cfRule>
  </conditionalFormatting>
  <conditionalFormatting sqref="B2251">
    <cfRule type="cellIs" dxfId="26" priority="15" stopIfTrue="1" operator="equal">
      <formula>"Ingrese nombre del producto"</formula>
    </cfRule>
  </conditionalFormatting>
  <conditionalFormatting sqref="B2255">
    <cfRule type="cellIs" dxfId="25" priority="14" stopIfTrue="1" operator="equal">
      <formula>"Ingrese nombre del producto"</formula>
    </cfRule>
  </conditionalFormatting>
  <conditionalFormatting sqref="B2259">
    <cfRule type="cellIs" dxfId="24" priority="13" stopIfTrue="1" operator="equal">
      <formula>"Ingrese nombre del producto"</formula>
    </cfRule>
  </conditionalFormatting>
  <conditionalFormatting sqref="B2263">
    <cfRule type="cellIs" dxfId="23" priority="12" stopIfTrue="1" operator="equal">
      <formula>"Ingrese nombre del producto"</formula>
    </cfRule>
  </conditionalFormatting>
  <conditionalFormatting sqref="B2267">
    <cfRule type="cellIs" dxfId="22" priority="11" stopIfTrue="1" operator="equal">
      <formula>"Ingrese nombre del producto"</formula>
    </cfRule>
  </conditionalFormatting>
  <conditionalFormatting sqref="B2271">
    <cfRule type="cellIs" dxfId="21" priority="10" stopIfTrue="1" operator="equal">
      <formula>"Ingrese nombre del producto"</formula>
    </cfRule>
  </conditionalFormatting>
  <conditionalFormatting sqref="B2275">
    <cfRule type="cellIs" dxfId="20" priority="9" stopIfTrue="1" operator="equal">
      <formula>"Ingrese nombre del producto"</formula>
    </cfRule>
  </conditionalFormatting>
  <conditionalFormatting sqref="B2279">
    <cfRule type="cellIs" dxfId="19" priority="8" stopIfTrue="1" operator="equal">
      <formula>"Ingrese nombre del producto"</formula>
    </cfRule>
  </conditionalFormatting>
  <conditionalFormatting sqref="B2283">
    <cfRule type="cellIs" dxfId="18" priority="7" stopIfTrue="1" operator="equal">
      <formula>"Ingrese nombre del producto"</formula>
    </cfRule>
  </conditionalFormatting>
  <conditionalFormatting sqref="B2287">
    <cfRule type="cellIs" dxfId="17" priority="6" stopIfTrue="1" operator="equal">
      <formula>"Ingrese nombre del producto"</formula>
    </cfRule>
  </conditionalFormatting>
  <conditionalFormatting sqref="B2291">
    <cfRule type="cellIs" dxfId="16" priority="5" stopIfTrue="1" operator="equal">
      <formula>"Ingrese nombre del producto"</formula>
    </cfRule>
  </conditionalFormatting>
  <conditionalFormatting sqref="B2295">
    <cfRule type="cellIs" dxfId="15" priority="4" stopIfTrue="1" operator="equal">
      <formula>"Ingrese nombre del producto"</formula>
    </cfRule>
  </conditionalFormatting>
  <conditionalFormatting sqref="B2299">
    <cfRule type="cellIs" dxfId="14" priority="3" stopIfTrue="1" operator="equal">
      <formula>"Ingrese nombre del producto"</formula>
    </cfRule>
  </conditionalFormatting>
  <conditionalFormatting sqref="B2303">
    <cfRule type="cellIs" dxfId="13" priority="2" stopIfTrue="1" operator="equal">
      <formula>"Ingrese nombre del producto"</formula>
    </cfRule>
  </conditionalFormatting>
  <conditionalFormatting sqref="B2307">
    <cfRule type="cellIs" dxfId="12" priority="1" stopIfTrue="1" operator="equal">
      <formula>"Ingrese nombre del producto"</formula>
    </cfRule>
  </conditionalFormatting>
  <conditionalFormatting sqref="B2429:B2432">
    <cfRule type="cellIs" dxfId="11" priority="376" stopIfTrue="1" operator="equal">
      <formula>"Ingrese nombre del producto"</formula>
    </cfRule>
  </conditionalFormatting>
  <conditionalFormatting sqref="B2440:B2448">
    <cfRule type="cellIs" dxfId="10" priority="428" stopIfTrue="1" operator="equal">
      <formula>"Ingrese nombre del producto"</formula>
    </cfRule>
  </conditionalFormatting>
  <conditionalFormatting sqref="B2455:B2457">
    <cfRule type="cellIs" dxfId="9" priority="377" stopIfTrue="1" operator="equal">
      <formula>"Ingrese nombre del producto"</formula>
    </cfRule>
  </conditionalFormatting>
  <conditionalFormatting sqref="B2491:B2500">
    <cfRule type="cellIs" dxfId="8" priority="442" stopIfTrue="1" operator="equal">
      <formula>"Ingrese nombre del producto"</formula>
    </cfRule>
  </conditionalFormatting>
  <conditionalFormatting sqref="E28:E280">
    <cfRule type="cellIs" dxfId="7" priority="514" stopIfTrue="1" operator="greaterThan">
      <formula>0</formula>
    </cfRule>
    <cfRule type="cellIs" dxfId="6" priority="517" stopIfTrue="1" operator="equal">
      <formula>0</formula>
    </cfRule>
  </conditionalFormatting>
  <conditionalFormatting sqref="F28:H280">
    <cfRule type="cellIs" dxfId="5" priority="516" stopIfTrue="1" operator="equal">
      <formula>"""Ingrese nombre del producto"""</formula>
    </cfRule>
  </conditionalFormatting>
  <conditionalFormatting sqref="F28:I280">
    <cfRule type="cellIs" dxfId="4" priority="515" stopIfTrue="1" operator="equal">
      <formula>"Ingrese nombre del producto"</formula>
    </cfRule>
  </conditionalFormatting>
  <printOptions horizontalCentered="1" verticalCentered="1"/>
  <pageMargins left="0.15748031496062992" right="0.15748031496062992" top="0.51181102362204722" bottom="0.47244094488188981" header="0.31496062992125984" footer="0.31496062992125984"/>
  <pageSetup scale="64" fitToWidth="2" fitToHeight="2" orientation="portrait" horizontalDpi="300" verticalDpi="300"/>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8"/>
  <sheetViews>
    <sheetView showGridLines="0" zoomScale="145" zoomScaleNormal="145" zoomScalePageLayoutView="145" workbookViewId="0">
      <selection activeCell="B266" sqref="B266:G266"/>
    </sheetView>
  </sheetViews>
  <sheetFormatPr baseColWidth="10" defaultColWidth="0" defaultRowHeight="14" x14ac:dyDescent="0.15"/>
  <cols>
    <col min="1" max="1" width="4.33203125" style="13" customWidth="1"/>
    <col min="2" max="2" width="33.33203125" style="13" customWidth="1"/>
    <col min="3" max="7" width="14.6640625" style="13" customWidth="1"/>
    <col min="8" max="8" width="2.6640625" style="13" customWidth="1"/>
    <col min="9" max="16384" width="0" style="13" hidden="1"/>
  </cols>
  <sheetData>
    <row r="1" spans="1:8" ht="15" thickBot="1" x14ac:dyDescent="0.2">
      <c r="A1" s="10"/>
      <c r="B1" s="10"/>
      <c r="C1" s="10"/>
      <c r="D1" s="10"/>
      <c r="E1" s="10"/>
      <c r="F1" s="10"/>
      <c r="G1" s="10"/>
      <c r="H1" s="10"/>
    </row>
    <row r="2" spans="1:8" ht="15" thickBot="1" x14ac:dyDescent="0.2">
      <c r="A2" s="10"/>
      <c r="B2" s="462" t="str">
        <f>+'Información inicial'!I15</f>
        <v>ConectaDos</v>
      </c>
      <c r="C2" s="463"/>
      <c r="D2" s="463"/>
      <c r="E2" s="463"/>
      <c r="F2" s="463"/>
      <c r="G2" s="464"/>
      <c r="H2" s="10"/>
    </row>
    <row r="3" spans="1:8" ht="15" thickBot="1" x14ac:dyDescent="0.2">
      <c r="A3" s="10"/>
      <c r="B3" s="10"/>
      <c r="C3" s="10"/>
      <c r="D3" s="10"/>
      <c r="E3" s="10"/>
      <c r="F3" s="10"/>
      <c r="G3" s="10"/>
      <c r="H3" s="10"/>
    </row>
    <row r="4" spans="1:8" ht="15" thickBot="1" x14ac:dyDescent="0.2">
      <c r="A4" s="10"/>
      <c r="B4" s="462" t="s">
        <v>18</v>
      </c>
      <c r="C4" s="463"/>
      <c r="D4" s="463"/>
      <c r="E4" s="463"/>
      <c r="F4" s="463"/>
      <c r="G4" s="464"/>
      <c r="H4" s="10"/>
    </row>
    <row r="5" spans="1:8" x14ac:dyDescent="0.15">
      <c r="A5" s="10"/>
      <c r="B5" s="64"/>
      <c r="C5" s="65"/>
      <c r="D5" s="65"/>
      <c r="E5" s="65"/>
      <c r="F5" s="65"/>
      <c r="G5" s="65"/>
      <c r="H5" s="10"/>
    </row>
    <row r="6" spans="1:8" x14ac:dyDescent="0.15">
      <c r="A6" s="10"/>
      <c r="B6" s="66"/>
      <c r="C6" s="67">
        <f>+'Información inicial'!D16</f>
        <v>2027</v>
      </c>
      <c r="D6" s="67">
        <f>+'Información inicial'!E16</f>
        <v>2028</v>
      </c>
      <c r="E6" s="67">
        <f>+'Información inicial'!F16</f>
        <v>2029</v>
      </c>
      <c r="F6" s="67">
        <f>+'Información inicial'!G16</f>
        <v>2030</v>
      </c>
      <c r="G6" s="67">
        <f>+'Información inicial'!H16</f>
        <v>2031</v>
      </c>
      <c r="H6" s="10"/>
    </row>
    <row r="7" spans="1:8" x14ac:dyDescent="0.15">
      <c r="A7" s="10"/>
      <c r="B7" s="477"/>
      <c r="C7" s="478"/>
      <c r="D7" s="478"/>
      <c r="E7" s="478"/>
      <c r="F7" s="478"/>
      <c r="G7" s="478"/>
      <c r="H7" s="10"/>
    </row>
    <row r="8" spans="1:8" x14ac:dyDescent="0.15">
      <c r="A8" s="10">
        <v>1</v>
      </c>
      <c r="B8" s="477" t="str">
        <f>+'Información inicial'!B291</f>
        <v>Agendamiento citas</v>
      </c>
      <c r="C8" s="478">
        <f>+'Información inicial'!D293</f>
        <v>170156400</v>
      </c>
      <c r="D8" s="478">
        <f>+'Información inicial'!E293</f>
        <v>228486013.91999999</v>
      </c>
      <c r="E8" s="478">
        <f>+'Información inicial'!F293</f>
        <v>313597054.10519999</v>
      </c>
      <c r="F8" s="478">
        <f>+'Información inicial'!G293</f>
        <v>411313896.16438025</v>
      </c>
      <c r="G8" s="478">
        <f>+'Información inicial'!H293</f>
        <v>533062809.42903692</v>
      </c>
      <c r="H8" s="10"/>
    </row>
    <row r="9" spans="1:8" x14ac:dyDescent="0.15">
      <c r="A9" s="10">
        <v>2</v>
      </c>
      <c r="B9" s="477" t="str">
        <f>+'Información inicial'!B295</f>
        <v>Telemedicina</v>
      </c>
      <c r="C9" s="478">
        <f>+'Información inicial'!D297</f>
        <v>29376000</v>
      </c>
      <c r="D9" s="478">
        <f>+'Información inicial'!E297</f>
        <v>39446092.799999997</v>
      </c>
      <c r="E9" s="478">
        <f>+'Información inicial'!F297</f>
        <v>54139762.368000008</v>
      </c>
      <c r="F9" s="478">
        <f>+'Información inicial'!G297</f>
        <v>71009712.321868807</v>
      </c>
      <c r="G9" s="478">
        <f>+'Información inicial'!H297</f>
        <v>92028587.169141963</v>
      </c>
      <c r="H9" s="10"/>
    </row>
    <row r="10" spans="1:8" x14ac:dyDescent="0.15">
      <c r="A10" s="10">
        <v>3</v>
      </c>
      <c r="B10" s="477" t="str">
        <f>+'Información inicial'!B299</f>
        <v>Laboratorios</v>
      </c>
      <c r="C10" s="478">
        <f>+'Información inicial'!D301</f>
        <v>25704000</v>
      </c>
      <c r="D10" s="478">
        <f>+'Información inicial'!E301</f>
        <v>34515331.199999996</v>
      </c>
      <c r="E10" s="478">
        <f>+'Información inicial'!F301</f>
        <v>47372292.071999997</v>
      </c>
      <c r="F10" s="478">
        <f>+'Información inicial'!G301</f>
        <v>62133498.281635195</v>
      </c>
      <c r="G10" s="478">
        <f>+'Información inicial'!H301</f>
        <v>80525013.772999212</v>
      </c>
      <c r="H10" s="10"/>
    </row>
    <row r="11" spans="1:8" x14ac:dyDescent="0.15">
      <c r="A11" s="10">
        <v>4</v>
      </c>
      <c r="B11" s="477" t="str">
        <f>+'Información inicial'!B303</f>
        <v>Imágenes</v>
      </c>
      <c r="C11" s="478">
        <f>+'Información inicial'!D305</f>
        <v>28560000</v>
      </c>
      <c r="D11" s="478">
        <f>+'Información inicial'!E305</f>
        <v>38350368</v>
      </c>
      <c r="E11" s="478">
        <f>+'Información inicial'!F305</f>
        <v>52635880.079999998</v>
      </c>
      <c r="F11" s="478">
        <f>+'Información inicial'!G305</f>
        <v>69037220.312928006</v>
      </c>
      <c r="G11" s="478">
        <f>+'Información inicial'!H305</f>
        <v>89472237.525554687</v>
      </c>
      <c r="H11" s="10"/>
    </row>
    <row r="12" spans="1:8" x14ac:dyDescent="0.15">
      <c r="A12" s="10">
        <v>5</v>
      </c>
      <c r="B12" s="477" t="str">
        <f>+'Información inicial'!B307</f>
        <v>Medicamentos</v>
      </c>
      <c r="C12" s="478">
        <f>+'Información inicial'!D309</f>
        <v>17625600</v>
      </c>
      <c r="D12" s="478">
        <f>+'Información inicial'!E309</f>
        <v>23667655.68</v>
      </c>
      <c r="E12" s="478">
        <f>+'Información inicial'!F309</f>
        <v>32483857.420800004</v>
      </c>
      <c r="F12" s="478">
        <f>+'Información inicial'!G309</f>
        <v>42605827.393121287</v>
      </c>
      <c r="G12" s="478">
        <f>+'Información inicial'!H309</f>
        <v>55217152.301485188</v>
      </c>
      <c r="H12" s="10"/>
    </row>
    <row r="13" spans="1:8" x14ac:dyDescent="0.15">
      <c r="A13" s="10">
        <v>6</v>
      </c>
      <c r="B13" s="477" t="str">
        <f>+'Información inicial'!B311</f>
        <v>Salud ocupacional</v>
      </c>
      <c r="C13" s="478">
        <f>+'Información inicial'!D313</f>
        <v>214200000</v>
      </c>
      <c r="D13" s="478">
        <f>+'Información inicial'!E313</f>
        <v>287627760</v>
      </c>
      <c r="E13" s="478">
        <f>+'Información inicial'!F313</f>
        <v>394769100.60000002</v>
      </c>
      <c r="F13" s="478">
        <f>+'Información inicial'!G313</f>
        <v>517779152.34695995</v>
      </c>
      <c r="G13" s="478">
        <f>+'Información inicial'!H313</f>
        <v>671041781.44166005</v>
      </c>
      <c r="H13" s="10"/>
    </row>
    <row r="14" spans="1:8" x14ac:dyDescent="0.15">
      <c r="A14" s="10">
        <v>7</v>
      </c>
      <c r="B14" s="477" t="str">
        <f>+'Información inicial'!B315</f>
        <v>Bienestar</v>
      </c>
      <c r="C14" s="478">
        <f>+'Información inicial'!D317</f>
        <v>229500000</v>
      </c>
      <c r="D14" s="478">
        <f>+'Información inicial'!E317</f>
        <v>308172600</v>
      </c>
      <c r="E14" s="478">
        <f>+'Información inicial'!F317</f>
        <v>422966893.5</v>
      </c>
      <c r="F14" s="478">
        <f>+'Información inicial'!G317</f>
        <v>554763377.51459992</v>
      </c>
      <c r="G14" s="478">
        <f>+'Información inicial'!H317</f>
        <v>718973337.2589215</v>
      </c>
      <c r="H14" s="10"/>
    </row>
    <row r="15" spans="1:8" x14ac:dyDescent="0.15">
      <c r="A15" s="10">
        <v>8</v>
      </c>
      <c r="B15" s="477" t="str">
        <f>+'Información inicial'!B319</f>
        <v>Financiación</v>
      </c>
      <c r="C15" s="478">
        <f>+'Información inicial'!D321</f>
        <v>163200000</v>
      </c>
      <c r="D15" s="478">
        <f>+'Información inicial'!E321</f>
        <v>219144959.99999997</v>
      </c>
      <c r="E15" s="478">
        <f>+'Información inicial'!F321</f>
        <v>300776457.60000002</v>
      </c>
      <c r="F15" s="478">
        <f>+'Información inicial'!G321</f>
        <v>394498401.78816003</v>
      </c>
      <c r="G15" s="478">
        <f>+'Información inicial'!H321</f>
        <v>511269928.71745551</v>
      </c>
      <c r="H15" s="10"/>
    </row>
    <row r="16" spans="1:8" x14ac:dyDescent="0.15">
      <c r="A16" s="10">
        <v>9</v>
      </c>
      <c r="B16" s="477" t="str">
        <f>+'Información inicial'!B323</f>
        <v xml:space="preserve"> </v>
      </c>
      <c r="C16" s="478">
        <f>+'Información inicial'!D325</f>
        <v>0</v>
      </c>
      <c r="D16" s="478">
        <f>+'Información inicial'!E325</f>
        <v>0</v>
      </c>
      <c r="E16" s="478">
        <f>+'Información inicial'!F325</f>
        <v>0</v>
      </c>
      <c r="F16" s="478">
        <f>+'Información inicial'!G325</f>
        <v>0</v>
      </c>
      <c r="G16" s="478">
        <f>+'Información inicial'!H325</f>
        <v>0</v>
      </c>
      <c r="H16" s="10"/>
    </row>
    <row r="17" spans="1:8" x14ac:dyDescent="0.15">
      <c r="A17" s="10">
        <v>10</v>
      </c>
      <c r="B17" s="477" t="str">
        <f>+'Información inicial'!B327</f>
        <v xml:space="preserve"> </v>
      </c>
      <c r="C17" s="478">
        <f>+'Información inicial'!D329</f>
        <v>0</v>
      </c>
      <c r="D17" s="478">
        <f>+'Información inicial'!E329</f>
        <v>0</v>
      </c>
      <c r="E17" s="478">
        <f>+'Información inicial'!F329</f>
        <v>0</v>
      </c>
      <c r="F17" s="478">
        <f>+'Información inicial'!G329</f>
        <v>0</v>
      </c>
      <c r="G17" s="478">
        <f>+'Información inicial'!H329</f>
        <v>0</v>
      </c>
      <c r="H17" s="10"/>
    </row>
    <row r="18" spans="1:8" hidden="1" x14ac:dyDescent="0.15">
      <c r="A18" s="10">
        <v>11</v>
      </c>
      <c r="B18" s="477" t="str">
        <f>+'Información inicial'!B331</f>
        <v xml:space="preserve"> </v>
      </c>
      <c r="C18" s="478">
        <f>+'Información inicial'!D333</f>
        <v>0</v>
      </c>
      <c r="D18" s="478">
        <f>+'Información inicial'!E333</f>
        <v>0</v>
      </c>
      <c r="E18" s="478">
        <f>+'Información inicial'!F333</f>
        <v>0</v>
      </c>
      <c r="F18" s="478">
        <f>+'Información inicial'!G333</f>
        <v>0</v>
      </c>
      <c r="G18" s="478">
        <f>+'Información inicial'!H333</f>
        <v>0</v>
      </c>
      <c r="H18" s="10"/>
    </row>
    <row r="19" spans="1:8" hidden="1" x14ac:dyDescent="0.15">
      <c r="A19" s="10">
        <v>12</v>
      </c>
      <c r="B19" s="477" t="str">
        <f>+'Información inicial'!B335</f>
        <v xml:space="preserve"> </v>
      </c>
      <c r="C19" s="478">
        <f>+'Información inicial'!D337</f>
        <v>0</v>
      </c>
      <c r="D19" s="478">
        <f>+'Información inicial'!E337</f>
        <v>0</v>
      </c>
      <c r="E19" s="478">
        <f>+'Información inicial'!F337</f>
        <v>0</v>
      </c>
      <c r="F19" s="478">
        <f>+'Información inicial'!G337</f>
        <v>0</v>
      </c>
      <c r="G19" s="478">
        <f>+'Información inicial'!H337</f>
        <v>0</v>
      </c>
      <c r="H19" s="10"/>
    </row>
    <row r="20" spans="1:8" hidden="1" x14ac:dyDescent="0.15">
      <c r="A20" s="10">
        <v>13</v>
      </c>
      <c r="B20" s="477" t="str">
        <f>+'Información inicial'!B339</f>
        <v xml:space="preserve"> </v>
      </c>
      <c r="C20" s="478">
        <f>+'Información inicial'!D341</f>
        <v>0</v>
      </c>
      <c r="D20" s="478">
        <f>+'Información inicial'!E341</f>
        <v>0</v>
      </c>
      <c r="E20" s="478">
        <f>+'Información inicial'!F341</f>
        <v>0</v>
      </c>
      <c r="F20" s="478">
        <f>+'Información inicial'!G341</f>
        <v>0</v>
      </c>
      <c r="G20" s="478">
        <f>+'Información inicial'!H341</f>
        <v>0</v>
      </c>
      <c r="H20" s="10"/>
    </row>
    <row r="21" spans="1:8" hidden="1" x14ac:dyDescent="0.15">
      <c r="A21" s="10">
        <v>14</v>
      </c>
      <c r="B21" s="477" t="str">
        <f>+'Información inicial'!B343</f>
        <v xml:space="preserve"> </v>
      </c>
      <c r="C21" s="478">
        <f>+'Información inicial'!D345</f>
        <v>0</v>
      </c>
      <c r="D21" s="478">
        <f>+'Información inicial'!E345</f>
        <v>0</v>
      </c>
      <c r="E21" s="478">
        <f>+'Información inicial'!F345</f>
        <v>0</v>
      </c>
      <c r="F21" s="478">
        <f>+'Información inicial'!G345</f>
        <v>0</v>
      </c>
      <c r="G21" s="478">
        <f>+'Información inicial'!H345</f>
        <v>0</v>
      </c>
      <c r="H21" s="10"/>
    </row>
    <row r="22" spans="1:8" hidden="1" x14ac:dyDescent="0.15">
      <c r="A22" s="10">
        <v>15</v>
      </c>
      <c r="B22" s="477" t="str">
        <f>+'Información inicial'!B347</f>
        <v xml:space="preserve"> </v>
      </c>
      <c r="C22" s="478">
        <f>+'Información inicial'!D349</f>
        <v>0</v>
      </c>
      <c r="D22" s="478">
        <f>+'Información inicial'!E349</f>
        <v>0</v>
      </c>
      <c r="E22" s="478">
        <f>+'Información inicial'!F349</f>
        <v>0</v>
      </c>
      <c r="F22" s="478">
        <f>+'Información inicial'!G349</f>
        <v>0</v>
      </c>
      <c r="G22" s="478">
        <f>+'Información inicial'!H349</f>
        <v>0</v>
      </c>
      <c r="H22" s="10"/>
    </row>
    <row r="23" spans="1:8" hidden="1" x14ac:dyDescent="0.15">
      <c r="A23" s="10">
        <v>16</v>
      </c>
      <c r="B23" s="477" t="str">
        <f>+'Información inicial'!B351</f>
        <v xml:space="preserve"> </v>
      </c>
      <c r="C23" s="478">
        <f>+'Información inicial'!D353</f>
        <v>0</v>
      </c>
      <c r="D23" s="478">
        <f>+'Información inicial'!E353</f>
        <v>0</v>
      </c>
      <c r="E23" s="478">
        <f>+'Información inicial'!F353</f>
        <v>0</v>
      </c>
      <c r="F23" s="478">
        <f>+'Información inicial'!G353</f>
        <v>0</v>
      </c>
      <c r="G23" s="478">
        <f>+'Información inicial'!H353</f>
        <v>0</v>
      </c>
      <c r="H23" s="10"/>
    </row>
    <row r="24" spans="1:8" hidden="1" x14ac:dyDescent="0.15">
      <c r="A24" s="10">
        <v>17</v>
      </c>
      <c r="B24" s="477" t="str">
        <f>+'Información inicial'!B355</f>
        <v xml:space="preserve"> </v>
      </c>
      <c r="C24" s="478">
        <f>+'Información inicial'!D357</f>
        <v>0</v>
      </c>
      <c r="D24" s="478">
        <f>+'Información inicial'!E357</f>
        <v>0</v>
      </c>
      <c r="E24" s="478">
        <f>+'Información inicial'!F357</f>
        <v>0</v>
      </c>
      <c r="F24" s="478">
        <f>+'Información inicial'!G357</f>
        <v>0</v>
      </c>
      <c r="G24" s="478">
        <f>+'Información inicial'!H357</f>
        <v>0</v>
      </c>
      <c r="H24" s="10"/>
    </row>
    <row r="25" spans="1:8" hidden="1" x14ac:dyDescent="0.15">
      <c r="A25" s="10">
        <v>18</v>
      </c>
      <c r="B25" s="477" t="str">
        <f>+'Información inicial'!B359</f>
        <v xml:space="preserve"> </v>
      </c>
      <c r="C25" s="478">
        <f>+'Información inicial'!D361</f>
        <v>0</v>
      </c>
      <c r="D25" s="478">
        <f>+'Información inicial'!E361</f>
        <v>0</v>
      </c>
      <c r="E25" s="478">
        <f>+'Información inicial'!F361</f>
        <v>0</v>
      </c>
      <c r="F25" s="478">
        <f>+'Información inicial'!G361</f>
        <v>0</v>
      </c>
      <c r="G25" s="478">
        <f>+'Información inicial'!H361</f>
        <v>0</v>
      </c>
      <c r="H25" s="10"/>
    </row>
    <row r="26" spans="1:8" hidden="1" x14ac:dyDescent="0.15">
      <c r="A26" s="10">
        <v>19</v>
      </c>
      <c r="B26" s="477" t="str">
        <f>+'Información inicial'!B363</f>
        <v xml:space="preserve"> </v>
      </c>
      <c r="C26" s="478">
        <f>+'Información inicial'!D365</f>
        <v>0</v>
      </c>
      <c r="D26" s="478">
        <f>+'Información inicial'!E365</f>
        <v>0</v>
      </c>
      <c r="E26" s="478">
        <f>+'Información inicial'!F365</f>
        <v>0</v>
      </c>
      <c r="F26" s="478">
        <f>+'Información inicial'!G365</f>
        <v>0</v>
      </c>
      <c r="G26" s="478">
        <f>+'Información inicial'!H365</f>
        <v>0</v>
      </c>
      <c r="H26" s="10"/>
    </row>
    <row r="27" spans="1:8" hidden="1" x14ac:dyDescent="0.15">
      <c r="A27" s="10">
        <v>20</v>
      </c>
      <c r="B27" s="477" t="str">
        <f>+'Información inicial'!B367</f>
        <v xml:space="preserve"> </v>
      </c>
      <c r="C27" s="478">
        <f>+'Información inicial'!D369</f>
        <v>0</v>
      </c>
      <c r="D27" s="478">
        <f>+'Información inicial'!E369</f>
        <v>0</v>
      </c>
      <c r="E27" s="478">
        <f>+'Información inicial'!F369</f>
        <v>0</v>
      </c>
      <c r="F27" s="478">
        <f>+'Información inicial'!G369</f>
        <v>0</v>
      </c>
      <c r="G27" s="478">
        <f>+'Información inicial'!H369</f>
        <v>0</v>
      </c>
      <c r="H27" s="10"/>
    </row>
    <row r="28" spans="1:8" hidden="1" x14ac:dyDescent="0.15">
      <c r="A28" s="10">
        <v>21</v>
      </c>
      <c r="B28" s="477" t="str">
        <f>+'Información inicial'!B371</f>
        <v xml:space="preserve"> </v>
      </c>
      <c r="C28" s="478">
        <f>+'Información inicial'!D373</f>
        <v>0</v>
      </c>
      <c r="D28" s="478">
        <f>+'Información inicial'!E373</f>
        <v>0</v>
      </c>
      <c r="E28" s="478">
        <f>+'Información inicial'!F373</f>
        <v>0</v>
      </c>
      <c r="F28" s="478">
        <f>+'Información inicial'!G373</f>
        <v>0</v>
      </c>
      <c r="G28" s="478">
        <f>+'Información inicial'!H373</f>
        <v>0</v>
      </c>
      <c r="H28" s="10"/>
    </row>
    <row r="29" spans="1:8" hidden="1" x14ac:dyDescent="0.15">
      <c r="A29" s="10">
        <v>22</v>
      </c>
      <c r="B29" s="477" t="str">
        <f>+'Información inicial'!B375</f>
        <v xml:space="preserve"> </v>
      </c>
      <c r="C29" s="478">
        <f>+'Información inicial'!D377</f>
        <v>0</v>
      </c>
      <c r="D29" s="478">
        <f>+'Información inicial'!E377</f>
        <v>0</v>
      </c>
      <c r="E29" s="478">
        <f>+'Información inicial'!F377</f>
        <v>0</v>
      </c>
      <c r="F29" s="478">
        <f>+'Información inicial'!G377</f>
        <v>0</v>
      </c>
      <c r="G29" s="478">
        <f>+'Información inicial'!H377</f>
        <v>0</v>
      </c>
      <c r="H29" s="10"/>
    </row>
    <row r="30" spans="1:8" hidden="1" x14ac:dyDescent="0.15">
      <c r="A30" s="10">
        <v>23</v>
      </c>
      <c r="B30" s="477" t="str">
        <f>+'Información inicial'!B379</f>
        <v xml:space="preserve"> </v>
      </c>
      <c r="C30" s="478">
        <f>+'Información inicial'!D381</f>
        <v>0</v>
      </c>
      <c r="D30" s="478">
        <f>+'Información inicial'!E381</f>
        <v>0</v>
      </c>
      <c r="E30" s="478">
        <f>+'Información inicial'!F381</f>
        <v>0</v>
      </c>
      <c r="F30" s="478">
        <f>+'Información inicial'!G381</f>
        <v>0</v>
      </c>
      <c r="G30" s="478">
        <f>+'Información inicial'!H381</f>
        <v>0</v>
      </c>
      <c r="H30" s="10"/>
    </row>
    <row r="31" spans="1:8" hidden="1" x14ac:dyDescent="0.15">
      <c r="A31" s="10">
        <v>24</v>
      </c>
      <c r="B31" s="477" t="str">
        <f>+'Información inicial'!B383</f>
        <v xml:space="preserve"> </v>
      </c>
      <c r="C31" s="478">
        <f>+'Información inicial'!D385</f>
        <v>0</v>
      </c>
      <c r="D31" s="478">
        <f>+'Información inicial'!E385</f>
        <v>0</v>
      </c>
      <c r="E31" s="478">
        <f>+'Información inicial'!F385</f>
        <v>0</v>
      </c>
      <c r="F31" s="478">
        <f>+'Información inicial'!G385</f>
        <v>0</v>
      </c>
      <c r="G31" s="478">
        <f>+'Información inicial'!H385</f>
        <v>0</v>
      </c>
      <c r="H31" s="10"/>
    </row>
    <row r="32" spans="1:8" hidden="1" x14ac:dyDescent="0.15">
      <c r="A32" s="10">
        <v>25</v>
      </c>
      <c r="B32" s="477" t="str">
        <f>+'Información inicial'!B387</f>
        <v xml:space="preserve"> </v>
      </c>
      <c r="C32" s="478">
        <f>+'Información inicial'!D389</f>
        <v>0</v>
      </c>
      <c r="D32" s="478">
        <f>+'Información inicial'!E389</f>
        <v>0</v>
      </c>
      <c r="E32" s="478">
        <f>+'Información inicial'!F389</f>
        <v>0</v>
      </c>
      <c r="F32" s="478">
        <f>+'Información inicial'!G389</f>
        <v>0</v>
      </c>
      <c r="G32" s="478">
        <f>+'Información inicial'!H389</f>
        <v>0</v>
      </c>
      <c r="H32" s="10"/>
    </row>
    <row r="33" spans="1:8" hidden="1" x14ac:dyDescent="0.15">
      <c r="A33" s="10">
        <v>26</v>
      </c>
      <c r="B33" s="477" t="str">
        <f>+'Información inicial'!B391</f>
        <v xml:space="preserve"> </v>
      </c>
      <c r="C33" s="478">
        <f>+'Información inicial'!D393</f>
        <v>0</v>
      </c>
      <c r="D33" s="478">
        <f>+'Información inicial'!E393</f>
        <v>0</v>
      </c>
      <c r="E33" s="478">
        <f>+'Información inicial'!F393</f>
        <v>0</v>
      </c>
      <c r="F33" s="478">
        <f>+'Información inicial'!G393</f>
        <v>0</v>
      </c>
      <c r="G33" s="478">
        <f>+'Información inicial'!H393</f>
        <v>0</v>
      </c>
      <c r="H33" s="10"/>
    </row>
    <row r="34" spans="1:8" hidden="1" x14ac:dyDescent="0.15">
      <c r="A34" s="10">
        <v>27</v>
      </c>
      <c r="B34" s="477" t="str">
        <f>+'Información inicial'!B395</f>
        <v xml:space="preserve"> </v>
      </c>
      <c r="C34" s="478">
        <f>+'Información inicial'!D397</f>
        <v>0</v>
      </c>
      <c r="D34" s="478">
        <f>+'Información inicial'!E397</f>
        <v>0</v>
      </c>
      <c r="E34" s="478">
        <f>+'Información inicial'!F397</f>
        <v>0</v>
      </c>
      <c r="F34" s="478">
        <f>+'Información inicial'!G397</f>
        <v>0</v>
      </c>
      <c r="G34" s="478">
        <f>+'Información inicial'!H397</f>
        <v>0</v>
      </c>
      <c r="H34" s="10"/>
    </row>
    <row r="35" spans="1:8" hidden="1" x14ac:dyDescent="0.15">
      <c r="A35" s="10">
        <v>28</v>
      </c>
      <c r="B35" s="477" t="str">
        <f>+'Información inicial'!B399</f>
        <v xml:space="preserve"> </v>
      </c>
      <c r="C35" s="478">
        <f>+'Información inicial'!D401</f>
        <v>0</v>
      </c>
      <c r="D35" s="478">
        <f>+'Información inicial'!E401</f>
        <v>0</v>
      </c>
      <c r="E35" s="478">
        <f>+'Información inicial'!F401</f>
        <v>0</v>
      </c>
      <c r="F35" s="478">
        <f>+'Información inicial'!G401</f>
        <v>0</v>
      </c>
      <c r="G35" s="478">
        <f>+'Información inicial'!H401</f>
        <v>0</v>
      </c>
      <c r="H35" s="10"/>
    </row>
    <row r="36" spans="1:8" hidden="1" x14ac:dyDescent="0.15">
      <c r="A36" s="10">
        <v>29</v>
      </c>
      <c r="B36" s="477" t="str">
        <f>+'Información inicial'!B403</f>
        <v xml:space="preserve"> </v>
      </c>
      <c r="C36" s="478">
        <f>+'Información inicial'!D405</f>
        <v>0</v>
      </c>
      <c r="D36" s="478">
        <f>+'Información inicial'!E405</f>
        <v>0</v>
      </c>
      <c r="E36" s="478">
        <f>+'Información inicial'!F405</f>
        <v>0</v>
      </c>
      <c r="F36" s="478">
        <f>+'Información inicial'!G405</f>
        <v>0</v>
      </c>
      <c r="G36" s="478">
        <f>+'Información inicial'!H405</f>
        <v>0</v>
      </c>
      <c r="H36" s="10"/>
    </row>
    <row r="37" spans="1:8" hidden="1" x14ac:dyDescent="0.15">
      <c r="A37" s="10">
        <v>30</v>
      </c>
      <c r="B37" s="477" t="str">
        <f>+'Información inicial'!B407</f>
        <v xml:space="preserve"> </v>
      </c>
      <c r="C37" s="478">
        <f>+'Información inicial'!D409</f>
        <v>0</v>
      </c>
      <c r="D37" s="478">
        <f>+'Información inicial'!E409</f>
        <v>0</v>
      </c>
      <c r="E37" s="478">
        <f>+'Información inicial'!F409</f>
        <v>0</v>
      </c>
      <c r="F37" s="478">
        <f>+'Información inicial'!G409</f>
        <v>0</v>
      </c>
      <c r="G37" s="478">
        <f>+'Información inicial'!H409</f>
        <v>0</v>
      </c>
      <c r="H37" s="10"/>
    </row>
    <row r="38" spans="1:8" hidden="1" x14ac:dyDescent="0.15">
      <c r="A38" s="10">
        <v>31</v>
      </c>
      <c r="B38" s="477" t="str">
        <f>+'Información inicial'!B411</f>
        <v xml:space="preserve"> </v>
      </c>
      <c r="C38" s="478">
        <f>+'Información inicial'!D413</f>
        <v>0</v>
      </c>
      <c r="D38" s="478">
        <f>+'Información inicial'!E413</f>
        <v>0</v>
      </c>
      <c r="E38" s="478">
        <f>+'Información inicial'!F413</f>
        <v>0</v>
      </c>
      <c r="F38" s="478">
        <f>+'Información inicial'!G413</f>
        <v>0</v>
      </c>
      <c r="G38" s="478">
        <f>+'Información inicial'!H413</f>
        <v>0</v>
      </c>
      <c r="H38" s="10"/>
    </row>
    <row r="39" spans="1:8" hidden="1" x14ac:dyDescent="0.15">
      <c r="A39" s="10">
        <v>32</v>
      </c>
      <c r="B39" s="477" t="str">
        <f>+'Información inicial'!B415</f>
        <v xml:space="preserve"> </v>
      </c>
      <c r="C39" s="478">
        <f>+'Información inicial'!D417</f>
        <v>0</v>
      </c>
      <c r="D39" s="478">
        <f>+'Información inicial'!E417</f>
        <v>0</v>
      </c>
      <c r="E39" s="478">
        <f>+'Información inicial'!F417</f>
        <v>0</v>
      </c>
      <c r="F39" s="478">
        <f>+'Información inicial'!G417</f>
        <v>0</v>
      </c>
      <c r="G39" s="478">
        <f>+'Información inicial'!H417</f>
        <v>0</v>
      </c>
      <c r="H39" s="10"/>
    </row>
    <row r="40" spans="1:8" hidden="1" x14ac:dyDescent="0.15">
      <c r="A40" s="10">
        <v>33</v>
      </c>
      <c r="B40" s="477" t="str">
        <f>+'Información inicial'!B419</f>
        <v xml:space="preserve"> </v>
      </c>
      <c r="C40" s="478">
        <f>+'Información inicial'!D421</f>
        <v>0</v>
      </c>
      <c r="D40" s="478">
        <f>+'Información inicial'!E421</f>
        <v>0</v>
      </c>
      <c r="E40" s="478">
        <f>+'Información inicial'!F421</f>
        <v>0</v>
      </c>
      <c r="F40" s="478">
        <f>+'Información inicial'!G421</f>
        <v>0</v>
      </c>
      <c r="G40" s="478">
        <f>+'Información inicial'!H421</f>
        <v>0</v>
      </c>
      <c r="H40" s="10"/>
    </row>
    <row r="41" spans="1:8" hidden="1" x14ac:dyDescent="0.15">
      <c r="A41" s="10">
        <v>34</v>
      </c>
      <c r="B41" s="477" t="str">
        <f>+'Información inicial'!B423</f>
        <v xml:space="preserve"> </v>
      </c>
      <c r="C41" s="478">
        <f>+'Información inicial'!D425</f>
        <v>0</v>
      </c>
      <c r="D41" s="478">
        <f>+'Información inicial'!E425</f>
        <v>0</v>
      </c>
      <c r="E41" s="478">
        <f>+'Información inicial'!F425</f>
        <v>0</v>
      </c>
      <c r="F41" s="478">
        <f>+'Información inicial'!G425</f>
        <v>0</v>
      </c>
      <c r="G41" s="478">
        <f>+'Información inicial'!H425</f>
        <v>0</v>
      </c>
      <c r="H41" s="10"/>
    </row>
    <row r="42" spans="1:8" hidden="1" x14ac:dyDescent="0.15">
      <c r="A42" s="10">
        <v>35</v>
      </c>
      <c r="B42" s="477" t="str">
        <f>+'Información inicial'!B427</f>
        <v xml:space="preserve"> </v>
      </c>
      <c r="C42" s="478">
        <f>+'Información inicial'!D429</f>
        <v>0</v>
      </c>
      <c r="D42" s="478">
        <f>+'Información inicial'!E429</f>
        <v>0</v>
      </c>
      <c r="E42" s="478">
        <f>+'Información inicial'!F429</f>
        <v>0</v>
      </c>
      <c r="F42" s="478">
        <f>+'Información inicial'!G429</f>
        <v>0</v>
      </c>
      <c r="G42" s="478">
        <f>+'Información inicial'!H429</f>
        <v>0</v>
      </c>
      <c r="H42" s="10"/>
    </row>
    <row r="43" spans="1:8" hidden="1" x14ac:dyDescent="0.15">
      <c r="A43" s="10">
        <v>36</v>
      </c>
      <c r="B43" s="477" t="str">
        <f>+'Información inicial'!B431</f>
        <v xml:space="preserve"> </v>
      </c>
      <c r="C43" s="478">
        <f>+'Información inicial'!D433</f>
        <v>0</v>
      </c>
      <c r="D43" s="478">
        <f>+'Información inicial'!E433</f>
        <v>0</v>
      </c>
      <c r="E43" s="478">
        <f>+'Información inicial'!F433</f>
        <v>0</v>
      </c>
      <c r="F43" s="478">
        <f>+'Información inicial'!G433</f>
        <v>0</v>
      </c>
      <c r="G43" s="478">
        <f>+'Información inicial'!H433</f>
        <v>0</v>
      </c>
      <c r="H43" s="10"/>
    </row>
    <row r="44" spans="1:8" hidden="1" x14ac:dyDescent="0.15">
      <c r="A44" s="10">
        <v>37</v>
      </c>
      <c r="B44" s="477" t="str">
        <f>+'Información inicial'!B435</f>
        <v xml:space="preserve"> </v>
      </c>
      <c r="C44" s="478">
        <f>+'Información inicial'!D437</f>
        <v>0</v>
      </c>
      <c r="D44" s="478">
        <f>+'Información inicial'!E437</f>
        <v>0</v>
      </c>
      <c r="E44" s="478">
        <f>+'Información inicial'!F437</f>
        <v>0</v>
      </c>
      <c r="F44" s="478">
        <f>+'Información inicial'!G437</f>
        <v>0</v>
      </c>
      <c r="G44" s="478">
        <f>+'Información inicial'!H437</f>
        <v>0</v>
      </c>
      <c r="H44" s="10"/>
    </row>
    <row r="45" spans="1:8" hidden="1" x14ac:dyDescent="0.15">
      <c r="A45" s="10">
        <v>38</v>
      </c>
      <c r="B45" s="477" t="str">
        <f>+'Información inicial'!B439</f>
        <v xml:space="preserve"> </v>
      </c>
      <c r="C45" s="478">
        <f>+'Información inicial'!D441</f>
        <v>0</v>
      </c>
      <c r="D45" s="478">
        <f>+'Información inicial'!E441</f>
        <v>0</v>
      </c>
      <c r="E45" s="478">
        <f>+'Información inicial'!F441</f>
        <v>0</v>
      </c>
      <c r="F45" s="478">
        <f>+'Información inicial'!G441</f>
        <v>0</v>
      </c>
      <c r="G45" s="478">
        <f>+'Información inicial'!H441</f>
        <v>0</v>
      </c>
      <c r="H45" s="10"/>
    </row>
    <row r="46" spans="1:8" hidden="1" x14ac:dyDescent="0.15">
      <c r="A46" s="10">
        <v>39</v>
      </c>
      <c r="B46" s="477" t="str">
        <f>+'Información inicial'!B443</f>
        <v xml:space="preserve"> </v>
      </c>
      <c r="C46" s="478">
        <f>+'Información inicial'!D445</f>
        <v>0</v>
      </c>
      <c r="D46" s="478">
        <f>+'Información inicial'!E445</f>
        <v>0</v>
      </c>
      <c r="E46" s="478">
        <f>+'Información inicial'!F445</f>
        <v>0</v>
      </c>
      <c r="F46" s="478">
        <f>+'Información inicial'!G445</f>
        <v>0</v>
      </c>
      <c r="G46" s="478">
        <f>+'Información inicial'!H445</f>
        <v>0</v>
      </c>
      <c r="H46" s="10"/>
    </row>
    <row r="47" spans="1:8" hidden="1" x14ac:dyDescent="0.15">
      <c r="A47" s="10">
        <v>40</v>
      </c>
      <c r="B47" s="477" t="str">
        <f>+'Información inicial'!B447</f>
        <v xml:space="preserve"> </v>
      </c>
      <c r="C47" s="478">
        <f>+'Información inicial'!D449</f>
        <v>0</v>
      </c>
      <c r="D47" s="478">
        <f>+'Información inicial'!E449</f>
        <v>0</v>
      </c>
      <c r="E47" s="478">
        <f>+'Información inicial'!F449</f>
        <v>0</v>
      </c>
      <c r="F47" s="478">
        <f>+'Información inicial'!G449</f>
        <v>0</v>
      </c>
      <c r="G47" s="478">
        <f>+'Información inicial'!H449</f>
        <v>0</v>
      </c>
      <c r="H47" s="10"/>
    </row>
    <row r="48" spans="1:8" hidden="1" x14ac:dyDescent="0.15">
      <c r="A48" s="10">
        <v>41</v>
      </c>
      <c r="B48" s="477" t="str">
        <f>+'Información inicial'!B451</f>
        <v xml:space="preserve"> </v>
      </c>
      <c r="C48" s="478">
        <f>+'Información inicial'!D453</f>
        <v>0</v>
      </c>
      <c r="D48" s="478">
        <f>+'Información inicial'!E453</f>
        <v>0</v>
      </c>
      <c r="E48" s="478">
        <f>+'Información inicial'!F453</f>
        <v>0</v>
      </c>
      <c r="F48" s="478">
        <f>+'Información inicial'!G453</f>
        <v>0</v>
      </c>
      <c r="G48" s="478">
        <f>+'Información inicial'!H453</f>
        <v>0</v>
      </c>
      <c r="H48" s="10"/>
    </row>
    <row r="49" spans="1:8" hidden="1" x14ac:dyDescent="0.15">
      <c r="A49" s="10">
        <v>42</v>
      </c>
      <c r="B49" s="477" t="str">
        <f>+'Información inicial'!B455</f>
        <v xml:space="preserve"> </v>
      </c>
      <c r="C49" s="478">
        <f>+'Información inicial'!D457</f>
        <v>0</v>
      </c>
      <c r="D49" s="478">
        <f>+'Información inicial'!E457</f>
        <v>0</v>
      </c>
      <c r="E49" s="478">
        <f>+'Información inicial'!F457</f>
        <v>0</v>
      </c>
      <c r="F49" s="478">
        <f>+'Información inicial'!G457</f>
        <v>0</v>
      </c>
      <c r="G49" s="478">
        <f>+'Información inicial'!H457</f>
        <v>0</v>
      </c>
      <c r="H49" s="10"/>
    </row>
    <row r="50" spans="1:8" hidden="1" x14ac:dyDescent="0.15">
      <c r="A50" s="10">
        <v>43</v>
      </c>
      <c r="B50" s="477" t="str">
        <f>+'Información inicial'!B459</f>
        <v xml:space="preserve"> </v>
      </c>
      <c r="C50" s="478">
        <f>+'Información inicial'!D461</f>
        <v>0</v>
      </c>
      <c r="D50" s="478">
        <f>+'Información inicial'!E461</f>
        <v>0</v>
      </c>
      <c r="E50" s="478">
        <f>+'Información inicial'!F461</f>
        <v>0</v>
      </c>
      <c r="F50" s="478">
        <f>+'Información inicial'!G461</f>
        <v>0</v>
      </c>
      <c r="G50" s="478">
        <f>+'Información inicial'!H461</f>
        <v>0</v>
      </c>
      <c r="H50" s="10"/>
    </row>
    <row r="51" spans="1:8" hidden="1" x14ac:dyDescent="0.15">
      <c r="A51" s="10">
        <v>44</v>
      </c>
      <c r="B51" s="477" t="str">
        <f>+'Información inicial'!B463</f>
        <v xml:space="preserve"> </v>
      </c>
      <c r="C51" s="478">
        <f>+'Información inicial'!D465</f>
        <v>0</v>
      </c>
      <c r="D51" s="478">
        <f>+'Información inicial'!E465</f>
        <v>0</v>
      </c>
      <c r="E51" s="478">
        <f>+'Información inicial'!F465</f>
        <v>0</v>
      </c>
      <c r="F51" s="478">
        <f>+'Información inicial'!G465</f>
        <v>0</v>
      </c>
      <c r="G51" s="478">
        <f>+'Información inicial'!H465</f>
        <v>0</v>
      </c>
      <c r="H51" s="10"/>
    </row>
    <row r="52" spans="1:8" hidden="1" x14ac:dyDescent="0.15">
      <c r="A52" s="10">
        <v>45</v>
      </c>
      <c r="B52" s="477" t="str">
        <f>+'Información inicial'!B467</f>
        <v xml:space="preserve"> </v>
      </c>
      <c r="C52" s="478">
        <f>+'Información inicial'!D469</f>
        <v>0</v>
      </c>
      <c r="D52" s="478">
        <f>+'Información inicial'!E469</f>
        <v>0</v>
      </c>
      <c r="E52" s="478">
        <f>+'Información inicial'!F469</f>
        <v>0</v>
      </c>
      <c r="F52" s="478">
        <f>+'Información inicial'!G469</f>
        <v>0</v>
      </c>
      <c r="G52" s="478">
        <f>+'Información inicial'!H469</f>
        <v>0</v>
      </c>
      <c r="H52" s="10"/>
    </row>
    <row r="53" spans="1:8" hidden="1" x14ac:dyDescent="0.15">
      <c r="A53" s="10">
        <v>46</v>
      </c>
      <c r="B53" s="477" t="str">
        <f>+'Información inicial'!B471</f>
        <v xml:space="preserve"> </v>
      </c>
      <c r="C53" s="478">
        <f>+'Información inicial'!D473</f>
        <v>0</v>
      </c>
      <c r="D53" s="478">
        <f>+'Información inicial'!E473</f>
        <v>0</v>
      </c>
      <c r="E53" s="478">
        <f>+'Información inicial'!F473</f>
        <v>0</v>
      </c>
      <c r="F53" s="478">
        <f>+'Información inicial'!G473</f>
        <v>0</v>
      </c>
      <c r="G53" s="478">
        <f>+'Información inicial'!H473</f>
        <v>0</v>
      </c>
      <c r="H53" s="10"/>
    </row>
    <row r="54" spans="1:8" hidden="1" x14ac:dyDescent="0.15">
      <c r="A54" s="10">
        <v>47</v>
      </c>
      <c r="B54" s="477" t="str">
        <f>+'Información inicial'!B475</f>
        <v xml:space="preserve"> </v>
      </c>
      <c r="C54" s="478">
        <f>+'Información inicial'!D477</f>
        <v>0</v>
      </c>
      <c r="D54" s="478">
        <f>+'Información inicial'!E477</f>
        <v>0</v>
      </c>
      <c r="E54" s="478">
        <f>+'Información inicial'!F477</f>
        <v>0</v>
      </c>
      <c r="F54" s="478">
        <f>+'Información inicial'!G477</f>
        <v>0</v>
      </c>
      <c r="G54" s="478">
        <f>+'Información inicial'!H477</f>
        <v>0</v>
      </c>
      <c r="H54" s="10"/>
    </row>
    <row r="55" spans="1:8" hidden="1" x14ac:dyDescent="0.15">
      <c r="A55" s="10">
        <v>48</v>
      </c>
      <c r="B55" s="477" t="str">
        <f>+'Información inicial'!B479</f>
        <v xml:space="preserve"> </v>
      </c>
      <c r="C55" s="478">
        <f>+'Información inicial'!D481</f>
        <v>0</v>
      </c>
      <c r="D55" s="478">
        <f>+'Información inicial'!E481</f>
        <v>0</v>
      </c>
      <c r="E55" s="478">
        <f>+'Información inicial'!F481</f>
        <v>0</v>
      </c>
      <c r="F55" s="478">
        <f>+'Información inicial'!G481</f>
        <v>0</v>
      </c>
      <c r="G55" s="478">
        <f>+'Información inicial'!H481</f>
        <v>0</v>
      </c>
      <c r="H55" s="10"/>
    </row>
    <row r="56" spans="1:8" hidden="1" x14ac:dyDescent="0.15">
      <c r="A56" s="10">
        <v>49</v>
      </c>
      <c r="B56" s="477" t="str">
        <f>+'Información inicial'!B483</f>
        <v xml:space="preserve"> </v>
      </c>
      <c r="C56" s="478">
        <f>+'Información inicial'!D485</f>
        <v>0</v>
      </c>
      <c r="D56" s="478">
        <f>+'Información inicial'!E485</f>
        <v>0</v>
      </c>
      <c r="E56" s="478">
        <f>+'Información inicial'!F485</f>
        <v>0</v>
      </c>
      <c r="F56" s="478">
        <f>+'Información inicial'!G485</f>
        <v>0</v>
      </c>
      <c r="G56" s="478">
        <f>+'Información inicial'!H485</f>
        <v>0</v>
      </c>
      <c r="H56" s="10"/>
    </row>
    <row r="57" spans="1:8" hidden="1" x14ac:dyDescent="0.15">
      <c r="A57" s="10">
        <v>50</v>
      </c>
      <c r="B57" s="477" t="str">
        <f>+'Información inicial'!B487</f>
        <v xml:space="preserve"> </v>
      </c>
      <c r="C57" s="478">
        <f>+'Información inicial'!D489</f>
        <v>0</v>
      </c>
      <c r="D57" s="478">
        <f>+'Información inicial'!E489</f>
        <v>0</v>
      </c>
      <c r="E57" s="478">
        <f>+'Información inicial'!F489</f>
        <v>0</v>
      </c>
      <c r="F57" s="478">
        <f>+'Información inicial'!G489</f>
        <v>0</v>
      </c>
      <c r="G57" s="478">
        <f>+'Información inicial'!H489</f>
        <v>0</v>
      </c>
      <c r="H57" s="10"/>
    </row>
    <row r="58" spans="1:8" hidden="1" x14ac:dyDescent="0.15">
      <c r="A58" s="10">
        <v>51</v>
      </c>
      <c r="B58" s="477" t="str">
        <f>+'Información inicial'!B491</f>
        <v xml:space="preserve"> </v>
      </c>
      <c r="C58" s="478">
        <f>+'Información inicial'!D493</f>
        <v>0</v>
      </c>
      <c r="D58" s="478">
        <f>+'Información inicial'!E493</f>
        <v>0</v>
      </c>
      <c r="E58" s="478">
        <f>+'Información inicial'!F493</f>
        <v>0</v>
      </c>
      <c r="F58" s="478">
        <f>+'Información inicial'!G493</f>
        <v>0</v>
      </c>
      <c r="G58" s="478">
        <f>+'Información inicial'!H493</f>
        <v>0</v>
      </c>
      <c r="H58" s="10"/>
    </row>
    <row r="59" spans="1:8" hidden="1" x14ac:dyDescent="0.15">
      <c r="A59" s="10">
        <v>52</v>
      </c>
      <c r="B59" s="477" t="str">
        <f>+'Información inicial'!B495</f>
        <v xml:space="preserve"> </v>
      </c>
      <c r="C59" s="478">
        <f>+'Información inicial'!D497</f>
        <v>0</v>
      </c>
      <c r="D59" s="478">
        <f>+'Información inicial'!E497</f>
        <v>0</v>
      </c>
      <c r="E59" s="478">
        <f>+'Información inicial'!F497</f>
        <v>0</v>
      </c>
      <c r="F59" s="478">
        <f>+'Información inicial'!G497</f>
        <v>0</v>
      </c>
      <c r="G59" s="478">
        <f>+'Información inicial'!H497</f>
        <v>0</v>
      </c>
      <c r="H59" s="10"/>
    </row>
    <row r="60" spans="1:8" hidden="1" x14ac:dyDescent="0.15">
      <c r="A60" s="10">
        <v>53</v>
      </c>
      <c r="B60" s="477" t="str">
        <f>+'Información inicial'!B499</f>
        <v xml:space="preserve"> </v>
      </c>
      <c r="C60" s="478">
        <f>+'Información inicial'!D501</f>
        <v>0</v>
      </c>
      <c r="D60" s="478">
        <f>+'Información inicial'!E501</f>
        <v>0</v>
      </c>
      <c r="E60" s="478">
        <f>+'Información inicial'!F501</f>
        <v>0</v>
      </c>
      <c r="F60" s="478">
        <f>+'Información inicial'!G501</f>
        <v>0</v>
      </c>
      <c r="G60" s="478">
        <f>+'Información inicial'!H501</f>
        <v>0</v>
      </c>
      <c r="H60" s="10"/>
    </row>
    <row r="61" spans="1:8" hidden="1" x14ac:dyDescent="0.15">
      <c r="A61" s="10">
        <v>54</v>
      </c>
      <c r="B61" s="477" t="str">
        <f>+'Información inicial'!B503</f>
        <v xml:space="preserve"> </v>
      </c>
      <c r="C61" s="478">
        <f>+'Información inicial'!D505</f>
        <v>0</v>
      </c>
      <c r="D61" s="478">
        <f>+'Información inicial'!E505</f>
        <v>0</v>
      </c>
      <c r="E61" s="478">
        <f>+'Información inicial'!F505</f>
        <v>0</v>
      </c>
      <c r="F61" s="478">
        <f>+'Información inicial'!G505</f>
        <v>0</v>
      </c>
      <c r="G61" s="478">
        <f>+'Información inicial'!H505</f>
        <v>0</v>
      </c>
      <c r="H61" s="10"/>
    </row>
    <row r="62" spans="1:8" hidden="1" x14ac:dyDescent="0.15">
      <c r="A62" s="10">
        <v>55</v>
      </c>
      <c r="B62" s="477" t="str">
        <f>+'Información inicial'!B507</f>
        <v xml:space="preserve"> </v>
      </c>
      <c r="C62" s="478">
        <f>+'Información inicial'!D509</f>
        <v>0</v>
      </c>
      <c r="D62" s="478">
        <f>+'Información inicial'!E509</f>
        <v>0</v>
      </c>
      <c r="E62" s="478">
        <f>+'Información inicial'!F509</f>
        <v>0</v>
      </c>
      <c r="F62" s="478">
        <f>+'Información inicial'!G509</f>
        <v>0</v>
      </c>
      <c r="G62" s="478">
        <f>+'Información inicial'!H509</f>
        <v>0</v>
      </c>
      <c r="H62" s="10"/>
    </row>
    <row r="63" spans="1:8" hidden="1" x14ac:dyDescent="0.15">
      <c r="A63" s="10">
        <v>56</v>
      </c>
      <c r="B63" s="477" t="str">
        <f>+'Información inicial'!B511</f>
        <v xml:space="preserve"> </v>
      </c>
      <c r="C63" s="478">
        <f>+'Información inicial'!D513</f>
        <v>0</v>
      </c>
      <c r="D63" s="478">
        <f>+'Información inicial'!E513</f>
        <v>0</v>
      </c>
      <c r="E63" s="478">
        <f>+'Información inicial'!F513</f>
        <v>0</v>
      </c>
      <c r="F63" s="478">
        <f>+'Información inicial'!G513</f>
        <v>0</v>
      </c>
      <c r="G63" s="478">
        <f>+'Información inicial'!H513</f>
        <v>0</v>
      </c>
      <c r="H63" s="10"/>
    </row>
    <row r="64" spans="1:8" hidden="1" x14ac:dyDescent="0.15">
      <c r="A64" s="10">
        <v>57</v>
      </c>
      <c r="B64" s="477" t="str">
        <f>+'Información inicial'!B515</f>
        <v xml:space="preserve"> </v>
      </c>
      <c r="C64" s="478">
        <f>+'Información inicial'!D517</f>
        <v>0</v>
      </c>
      <c r="D64" s="478">
        <f>+'Información inicial'!E517</f>
        <v>0</v>
      </c>
      <c r="E64" s="478">
        <f>+'Información inicial'!F517</f>
        <v>0</v>
      </c>
      <c r="F64" s="478">
        <f>+'Información inicial'!G517</f>
        <v>0</v>
      </c>
      <c r="G64" s="478">
        <f>+'Información inicial'!H517</f>
        <v>0</v>
      </c>
      <c r="H64" s="10"/>
    </row>
    <row r="65" spans="1:8" hidden="1" x14ac:dyDescent="0.15">
      <c r="A65" s="10">
        <v>58</v>
      </c>
      <c r="B65" s="477" t="str">
        <f>+'Información inicial'!B519</f>
        <v xml:space="preserve"> </v>
      </c>
      <c r="C65" s="478">
        <f>+'Información inicial'!D521</f>
        <v>0</v>
      </c>
      <c r="D65" s="478">
        <f>+'Información inicial'!E521</f>
        <v>0</v>
      </c>
      <c r="E65" s="478">
        <f>+'Información inicial'!F521</f>
        <v>0</v>
      </c>
      <c r="F65" s="478">
        <f>+'Información inicial'!G521</f>
        <v>0</v>
      </c>
      <c r="G65" s="478">
        <f>+'Información inicial'!H521</f>
        <v>0</v>
      </c>
      <c r="H65" s="10"/>
    </row>
    <row r="66" spans="1:8" hidden="1" x14ac:dyDescent="0.15">
      <c r="A66" s="10">
        <v>59</v>
      </c>
      <c r="B66" s="477" t="str">
        <f>+'Información inicial'!B523</f>
        <v xml:space="preserve"> </v>
      </c>
      <c r="C66" s="478">
        <f>+'Información inicial'!D525</f>
        <v>0</v>
      </c>
      <c r="D66" s="478">
        <f>+'Información inicial'!E525</f>
        <v>0</v>
      </c>
      <c r="E66" s="478">
        <f>+'Información inicial'!F525</f>
        <v>0</v>
      </c>
      <c r="F66" s="478">
        <f>+'Información inicial'!G525</f>
        <v>0</v>
      </c>
      <c r="G66" s="478">
        <f>+'Información inicial'!H525</f>
        <v>0</v>
      </c>
      <c r="H66" s="10"/>
    </row>
    <row r="67" spans="1:8" hidden="1" x14ac:dyDescent="0.15">
      <c r="A67" s="10">
        <v>60</v>
      </c>
      <c r="B67" s="477" t="str">
        <f>+'Información inicial'!B527</f>
        <v xml:space="preserve"> </v>
      </c>
      <c r="C67" s="478">
        <f>+'Información inicial'!D529</f>
        <v>0</v>
      </c>
      <c r="D67" s="478">
        <f>+'Información inicial'!E529</f>
        <v>0</v>
      </c>
      <c r="E67" s="478">
        <f>+'Información inicial'!F529</f>
        <v>0</v>
      </c>
      <c r="F67" s="478">
        <f>+'Información inicial'!G529</f>
        <v>0</v>
      </c>
      <c r="G67" s="478">
        <f>+'Información inicial'!H529</f>
        <v>0</v>
      </c>
      <c r="H67" s="10"/>
    </row>
    <row r="68" spans="1:8" hidden="1" x14ac:dyDescent="0.15">
      <c r="A68" s="10">
        <v>61</v>
      </c>
      <c r="B68" s="477" t="str">
        <f>+'Información inicial'!B531</f>
        <v xml:space="preserve"> </v>
      </c>
      <c r="C68" s="478">
        <f>+'Información inicial'!D533</f>
        <v>0</v>
      </c>
      <c r="D68" s="478">
        <f>+'Información inicial'!E533</f>
        <v>0</v>
      </c>
      <c r="E68" s="478">
        <f>+'Información inicial'!F533</f>
        <v>0</v>
      </c>
      <c r="F68" s="478">
        <f>+'Información inicial'!G533</f>
        <v>0</v>
      </c>
      <c r="G68" s="478">
        <f>+'Información inicial'!H533</f>
        <v>0</v>
      </c>
      <c r="H68" s="10"/>
    </row>
    <row r="69" spans="1:8" hidden="1" x14ac:dyDescent="0.15">
      <c r="A69" s="10">
        <v>62</v>
      </c>
      <c r="B69" s="477" t="str">
        <f>+'Información inicial'!B535</f>
        <v xml:space="preserve"> </v>
      </c>
      <c r="C69" s="478">
        <f>+'Información inicial'!D537</f>
        <v>0</v>
      </c>
      <c r="D69" s="478">
        <f>+'Información inicial'!E537</f>
        <v>0</v>
      </c>
      <c r="E69" s="478">
        <f>+'Información inicial'!F537</f>
        <v>0</v>
      </c>
      <c r="F69" s="478">
        <f>+'Información inicial'!G537</f>
        <v>0</v>
      </c>
      <c r="G69" s="478">
        <f>+'Información inicial'!H537</f>
        <v>0</v>
      </c>
      <c r="H69" s="10"/>
    </row>
    <row r="70" spans="1:8" hidden="1" x14ac:dyDescent="0.15">
      <c r="A70" s="10">
        <v>63</v>
      </c>
      <c r="B70" s="477" t="str">
        <f>+'Información inicial'!B539</f>
        <v xml:space="preserve"> </v>
      </c>
      <c r="C70" s="478">
        <f>+'Información inicial'!D541</f>
        <v>0</v>
      </c>
      <c r="D70" s="478">
        <f>+'Información inicial'!E541</f>
        <v>0</v>
      </c>
      <c r="E70" s="478">
        <f>+'Información inicial'!F541</f>
        <v>0</v>
      </c>
      <c r="F70" s="478">
        <f>+'Información inicial'!G541</f>
        <v>0</v>
      </c>
      <c r="G70" s="478">
        <f>+'Información inicial'!H541</f>
        <v>0</v>
      </c>
      <c r="H70" s="10"/>
    </row>
    <row r="71" spans="1:8" hidden="1" x14ac:dyDescent="0.15">
      <c r="A71" s="10">
        <v>64</v>
      </c>
      <c r="B71" s="477" t="str">
        <f>+'Información inicial'!B543</f>
        <v xml:space="preserve"> </v>
      </c>
      <c r="C71" s="478">
        <f>+'Información inicial'!D545</f>
        <v>0</v>
      </c>
      <c r="D71" s="478">
        <f>+'Información inicial'!E545</f>
        <v>0</v>
      </c>
      <c r="E71" s="478">
        <f>+'Información inicial'!F545</f>
        <v>0</v>
      </c>
      <c r="F71" s="478">
        <f>+'Información inicial'!G545</f>
        <v>0</v>
      </c>
      <c r="G71" s="478">
        <f>+'Información inicial'!H545</f>
        <v>0</v>
      </c>
      <c r="H71" s="10"/>
    </row>
    <row r="72" spans="1:8" hidden="1" x14ac:dyDescent="0.15">
      <c r="A72" s="10">
        <v>65</v>
      </c>
      <c r="B72" s="477" t="str">
        <f>+'Información inicial'!B547</f>
        <v xml:space="preserve"> </v>
      </c>
      <c r="C72" s="478">
        <f>+'Información inicial'!D549</f>
        <v>0</v>
      </c>
      <c r="D72" s="478">
        <f>+'Información inicial'!E549</f>
        <v>0</v>
      </c>
      <c r="E72" s="478">
        <f>+'Información inicial'!F549</f>
        <v>0</v>
      </c>
      <c r="F72" s="478">
        <f>+'Información inicial'!G549</f>
        <v>0</v>
      </c>
      <c r="G72" s="478">
        <f>+'Información inicial'!H549</f>
        <v>0</v>
      </c>
      <c r="H72" s="10"/>
    </row>
    <row r="73" spans="1:8" hidden="1" x14ac:dyDescent="0.15">
      <c r="A73" s="10">
        <v>66</v>
      </c>
      <c r="B73" s="477" t="str">
        <f>+'Información inicial'!B551</f>
        <v xml:space="preserve"> </v>
      </c>
      <c r="C73" s="478">
        <f>+'Información inicial'!D553</f>
        <v>0</v>
      </c>
      <c r="D73" s="478">
        <f>+'Información inicial'!E553</f>
        <v>0</v>
      </c>
      <c r="E73" s="478">
        <f>+'Información inicial'!F553</f>
        <v>0</v>
      </c>
      <c r="F73" s="478">
        <f>+'Información inicial'!G553</f>
        <v>0</v>
      </c>
      <c r="G73" s="478">
        <f>+'Información inicial'!H553</f>
        <v>0</v>
      </c>
      <c r="H73" s="10"/>
    </row>
    <row r="74" spans="1:8" hidden="1" x14ac:dyDescent="0.15">
      <c r="A74" s="10">
        <v>67</v>
      </c>
      <c r="B74" s="477" t="str">
        <f>+'Información inicial'!B555</f>
        <v xml:space="preserve"> </v>
      </c>
      <c r="C74" s="478">
        <f>+'Información inicial'!D557</f>
        <v>0</v>
      </c>
      <c r="D74" s="478">
        <f>+'Información inicial'!E557</f>
        <v>0</v>
      </c>
      <c r="E74" s="478">
        <f>+'Información inicial'!F557</f>
        <v>0</v>
      </c>
      <c r="F74" s="478">
        <f>+'Información inicial'!G557</f>
        <v>0</v>
      </c>
      <c r="G74" s="478">
        <f>+'Información inicial'!H557</f>
        <v>0</v>
      </c>
      <c r="H74" s="10"/>
    </row>
    <row r="75" spans="1:8" hidden="1" x14ac:dyDescent="0.15">
      <c r="A75" s="10">
        <v>68</v>
      </c>
      <c r="B75" s="477" t="str">
        <f>+'Información inicial'!B559</f>
        <v xml:space="preserve"> </v>
      </c>
      <c r="C75" s="478">
        <f>+'Información inicial'!D561</f>
        <v>0</v>
      </c>
      <c r="D75" s="478">
        <f>+'Información inicial'!E561</f>
        <v>0</v>
      </c>
      <c r="E75" s="478">
        <f>+'Información inicial'!F561</f>
        <v>0</v>
      </c>
      <c r="F75" s="478">
        <f>+'Información inicial'!G561</f>
        <v>0</v>
      </c>
      <c r="G75" s="478">
        <f>+'Información inicial'!H561</f>
        <v>0</v>
      </c>
      <c r="H75" s="10"/>
    </row>
    <row r="76" spans="1:8" hidden="1" x14ac:dyDescent="0.15">
      <c r="A76" s="10">
        <v>69</v>
      </c>
      <c r="B76" s="477" t="str">
        <f>+'Información inicial'!B563</f>
        <v xml:space="preserve"> </v>
      </c>
      <c r="C76" s="478">
        <f>+'Información inicial'!D565</f>
        <v>0</v>
      </c>
      <c r="D76" s="478">
        <f>+'Información inicial'!E565</f>
        <v>0</v>
      </c>
      <c r="E76" s="478">
        <f>+'Información inicial'!F565</f>
        <v>0</v>
      </c>
      <c r="F76" s="478">
        <f>+'Información inicial'!G565</f>
        <v>0</v>
      </c>
      <c r="G76" s="478">
        <f>+'Información inicial'!H565</f>
        <v>0</v>
      </c>
      <c r="H76" s="10"/>
    </row>
    <row r="77" spans="1:8" hidden="1" x14ac:dyDescent="0.15">
      <c r="A77" s="10">
        <v>70</v>
      </c>
      <c r="B77" s="477" t="str">
        <f>+'Información inicial'!B567</f>
        <v xml:space="preserve"> </v>
      </c>
      <c r="C77" s="478">
        <f>+'Información inicial'!D569</f>
        <v>0</v>
      </c>
      <c r="D77" s="478">
        <f>+'Información inicial'!E569</f>
        <v>0</v>
      </c>
      <c r="E77" s="478">
        <f>+'Información inicial'!F569</f>
        <v>0</v>
      </c>
      <c r="F77" s="478">
        <f>+'Información inicial'!G569</f>
        <v>0</v>
      </c>
      <c r="G77" s="478">
        <f>+'Información inicial'!H569</f>
        <v>0</v>
      </c>
      <c r="H77" s="10"/>
    </row>
    <row r="78" spans="1:8" hidden="1" x14ac:dyDescent="0.15">
      <c r="A78" s="10">
        <v>71</v>
      </c>
      <c r="B78" s="477" t="str">
        <f>+'Información inicial'!B571</f>
        <v xml:space="preserve"> </v>
      </c>
      <c r="C78" s="478">
        <f>+'Información inicial'!D573</f>
        <v>0</v>
      </c>
      <c r="D78" s="478">
        <f>+'Información inicial'!E573</f>
        <v>0</v>
      </c>
      <c r="E78" s="478">
        <f>+'Información inicial'!F573</f>
        <v>0</v>
      </c>
      <c r="F78" s="478">
        <f>+'Información inicial'!G573</f>
        <v>0</v>
      </c>
      <c r="G78" s="478">
        <f>+'Información inicial'!H573</f>
        <v>0</v>
      </c>
      <c r="H78" s="10"/>
    </row>
    <row r="79" spans="1:8" hidden="1" x14ac:dyDescent="0.15">
      <c r="A79" s="10">
        <v>72</v>
      </c>
      <c r="B79" s="477" t="str">
        <f>+'Información inicial'!B575</f>
        <v xml:space="preserve"> </v>
      </c>
      <c r="C79" s="478">
        <f>+'Información inicial'!D577</f>
        <v>0</v>
      </c>
      <c r="D79" s="478">
        <f>+'Información inicial'!E577</f>
        <v>0</v>
      </c>
      <c r="E79" s="478">
        <f>+'Información inicial'!F577</f>
        <v>0</v>
      </c>
      <c r="F79" s="478">
        <f>+'Información inicial'!G577</f>
        <v>0</v>
      </c>
      <c r="G79" s="478">
        <f>+'Información inicial'!H577</f>
        <v>0</v>
      </c>
      <c r="H79" s="10"/>
    </row>
    <row r="80" spans="1:8" hidden="1" x14ac:dyDescent="0.15">
      <c r="A80" s="10">
        <v>73</v>
      </c>
      <c r="B80" s="477" t="str">
        <f>+'Información inicial'!B579</f>
        <v xml:space="preserve"> </v>
      </c>
      <c r="C80" s="478">
        <f>+'Información inicial'!D581</f>
        <v>0</v>
      </c>
      <c r="D80" s="478">
        <f>+'Información inicial'!E581</f>
        <v>0</v>
      </c>
      <c r="E80" s="478">
        <f>+'Información inicial'!F581</f>
        <v>0</v>
      </c>
      <c r="F80" s="478">
        <f>+'Información inicial'!G581</f>
        <v>0</v>
      </c>
      <c r="G80" s="478">
        <f>+'Información inicial'!H581</f>
        <v>0</v>
      </c>
      <c r="H80" s="10"/>
    </row>
    <row r="81" spans="1:8" hidden="1" x14ac:dyDescent="0.15">
      <c r="A81" s="10">
        <v>74</v>
      </c>
      <c r="B81" s="477" t="str">
        <f>+'Información inicial'!B583</f>
        <v xml:space="preserve"> </v>
      </c>
      <c r="C81" s="478">
        <f>+'Información inicial'!D585</f>
        <v>0</v>
      </c>
      <c r="D81" s="478">
        <f>+'Información inicial'!E585</f>
        <v>0</v>
      </c>
      <c r="E81" s="478">
        <f>+'Información inicial'!F585</f>
        <v>0</v>
      </c>
      <c r="F81" s="478">
        <f>+'Información inicial'!G585</f>
        <v>0</v>
      </c>
      <c r="G81" s="478">
        <f>+'Información inicial'!H585</f>
        <v>0</v>
      </c>
      <c r="H81" s="10"/>
    </row>
    <row r="82" spans="1:8" hidden="1" x14ac:dyDescent="0.15">
      <c r="A82" s="10">
        <v>75</v>
      </c>
      <c r="B82" s="478" t="str">
        <f>+'Información inicial'!B587</f>
        <v xml:space="preserve"> </v>
      </c>
      <c r="C82" s="478">
        <f>+'Información inicial'!D589</f>
        <v>0</v>
      </c>
      <c r="D82" s="478">
        <f>+'Información inicial'!E589</f>
        <v>0</v>
      </c>
      <c r="E82" s="478">
        <f>+'Información inicial'!F589</f>
        <v>0</v>
      </c>
      <c r="F82" s="478">
        <f>+'Información inicial'!G589</f>
        <v>0</v>
      </c>
      <c r="G82" s="478">
        <f>+'Información inicial'!H589</f>
        <v>0</v>
      </c>
      <c r="H82" s="10"/>
    </row>
    <row r="83" spans="1:8" hidden="1" x14ac:dyDescent="0.15">
      <c r="A83" s="10">
        <v>76</v>
      </c>
      <c r="B83" s="477" t="str">
        <f>+'Información inicial'!B591</f>
        <v xml:space="preserve"> </v>
      </c>
      <c r="C83" s="478">
        <f>+'Información inicial'!D593</f>
        <v>0</v>
      </c>
      <c r="D83" s="478">
        <f>+'Información inicial'!E593</f>
        <v>0</v>
      </c>
      <c r="E83" s="478">
        <f>+'Información inicial'!F593</f>
        <v>0</v>
      </c>
      <c r="F83" s="478">
        <f>+'Información inicial'!G593</f>
        <v>0</v>
      </c>
      <c r="G83" s="478">
        <f>+'Información inicial'!H593</f>
        <v>0</v>
      </c>
      <c r="H83" s="10"/>
    </row>
    <row r="84" spans="1:8" hidden="1" x14ac:dyDescent="0.15">
      <c r="A84" s="10">
        <v>77</v>
      </c>
      <c r="B84" s="477" t="str">
        <f>+'Información inicial'!B595</f>
        <v xml:space="preserve"> </v>
      </c>
      <c r="C84" s="478">
        <f>+'Información inicial'!D597</f>
        <v>0</v>
      </c>
      <c r="D84" s="478">
        <f>+'Información inicial'!E597</f>
        <v>0</v>
      </c>
      <c r="E84" s="478">
        <f>+'Información inicial'!F597</f>
        <v>0</v>
      </c>
      <c r="F84" s="478">
        <f>+'Información inicial'!G597</f>
        <v>0</v>
      </c>
      <c r="G84" s="478">
        <f>+'Información inicial'!H597</f>
        <v>0</v>
      </c>
      <c r="H84" s="10"/>
    </row>
    <row r="85" spans="1:8" hidden="1" x14ac:dyDescent="0.15">
      <c r="A85" s="10">
        <v>78</v>
      </c>
      <c r="B85" s="477" t="str">
        <f>+'Información inicial'!B599</f>
        <v xml:space="preserve"> </v>
      </c>
      <c r="C85" s="478">
        <f>+'Información inicial'!D601</f>
        <v>0</v>
      </c>
      <c r="D85" s="478">
        <f>+'Información inicial'!E601</f>
        <v>0</v>
      </c>
      <c r="E85" s="478">
        <f>+'Información inicial'!F601</f>
        <v>0</v>
      </c>
      <c r="F85" s="478">
        <f>+'Información inicial'!G601</f>
        <v>0</v>
      </c>
      <c r="G85" s="478">
        <f>+'Información inicial'!H601</f>
        <v>0</v>
      </c>
      <c r="H85" s="10"/>
    </row>
    <row r="86" spans="1:8" hidden="1" x14ac:dyDescent="0.15">
      <c r="A86" s="10">
        <v>79</v>
      </c>
      <c r="B86" s="477" t="str">
        <f>+'Información inicial'!B603</f>
        <v xml:space="preserve"> </v>
      </c>
      <c r="C86" s="478">
        <f>+'Información inicial'!D605</f>
        <v>0</v>
      </c>
      <c r="D86" s="478">
        <f>+'Información inicial'!E605</f>
        <v>0</v>
      </c>
      <c r="E86" s="478">
        <f>+'Información inicial'!F605</f>
        <v>0</v>
      </c>
      <c r="F86" s="478">
        <f>+'Información inicial'!G605</f>
        <v>0</v>
      </c>
      <c r="G86" s="478">
        <f>+'Información inicial'!H605</f>
        <v>0</v>
      </c>
      <c r="H86" s="10"/>
    </row>
    <row r="87" spans="1:8" hidden="1" x14ac:dyDescent="0.15">
      <c r="A87" s="10">
        <v>80</v>
      </c>
      <c r="B87" s="477" t="str">
        <f>+'Información inicial'!B607</f>
        <v xml:space="preserve"> </v>
      </c>
      <c r="C87" s="478">
        <f>+'Información inicial'!D609</f>
        <v>0</v>
      </c>
      <c r="D87" s="478">
        <f>+'Información inicial'!E609</f>
        <v>0</v>
      </c>
      <c r="E87" s="478">
        <f>+'Información inicial'!F609</f>
        <v>0</v>
      </c>
      <c r="F87" s="478">
        <f>+'Información inicial'!G609</f>
        <v>0</v>
      </c>
      <c r="G87" s="478">
        <f>+'Información inicial'!H609</f>
        <v>0</v>
      </c>
      <c r="H87" s="10"/>
    </row>
    <row r="88" spans="1:8" hidden="1" x14ac:dyDescent="0.15">
      <c r="A88" s="10">
        <v>81</v>
      </c>
      <c r="B88" s="477" t="str">
        <f>+'Información inicial'!B611</f>
        <v xml:space="preserve"> </v>
      </c>
      <c r="C88" s="478">
        <f>+'Información inicial'!D613</f>
        <v>0</v>
      </c>
      <c r="D88" s="478">
        <f>+'Información inicial'!E613</f>
        <v>0</v>
      </c>
      <c r="E88" s="478">
        <f>+'Información inicial'!F613</f>
        <v>0</v>
      </c>
      <c r="F88" s="478">
        <f>+'Información inicial'!G613</f>
        <v>0</v>
      </c>
      <c r="G88" s="478">
        <f>+'Información inicial'!H613</f>
        <v>0</v>
      </c>
      <c r="H88" s="10"/>
    </row>
    <row r="89" spans="1:8" hidden="1" x14ac:dyDescent="0.15">
      <c r="A89" s="10">
        <v>82</v>
      </c>
      <c r="B89" s="477" t="str">
        <f>+'Información inicial'!B615</f>
        <v xml:space="preserve"> </v>
      </c>
      <c r="C89" s="478">
        <f>+'Información inicial'!D617</f>
        <v>0</v>
      </c>
      <c r="D89" s="478">
        <f>+'Información inicial'!E617</f>
        <v>0</v>
      </c>
      <c r="E89" s="478">
        <f>+'Información inicial'!F617</f>
        <v>0</v>
      </c>
      <c r="F89" s="478">
        <f>+'Información inicial'!G617</f>
        <v>0</v>
      </c>
      <c r="G89" s="478">
        <f>+'Información inicial'!H617</f>
        <v>0</v>
      </c>
      <c r="H89" s="10"/>
    </row>
    <row r="90" spans="1:8" hidden="1" x14ac:dyDescent="0.15">
      <c r="A90" s="10">
        <v>83</v>
      </c>
      <c r="B90" s="477" t="str">
        <f>+'Información inicial'!B619</f>
        <v xml:space="preserve"> </v>
      </c>
      <c r="C90" s="478">
        <f>+'Información inicial'!D621</f>
        <v>0</v>
      </c>
      <c r="D90" s="478">
        <f>+'Información inicial'!E621</f>
        <v>0</v>
      </c>
      <c r="E90" s="478">
        <f>+'Información inicial'!F621</f>
        <v>0</v>
      </c>
      <c r="F90" s="478">
        <f>+'Información inicial'!G621</f>
        <v>0</v>
      </c>
      <c r="G90" s="478">
        <f>+'Información inicial'!H621</f>
        <v>0</v>
      </c>
      <c r="H90" s="10"/>
    </row>
    <row r="91" spans="1:8" hidden="1" x14ac:dyDescent="0.15">
      <c r="A91" s="10">
        <v>84</v>
      </c>
      <c r="B91" s="477" t="str">
        <f>+'Información inicial'!B623</f>
        <v xml:space="preserve"> </v>
      </c>
      <c r="C91" s="478">
        <f>+'Información inicial'!D625</f>
        <v>0</v>
      </c>
      <c r="D91" s="478">
        <f>+'Información inicial'!E625</f>
        <v>0</v>
      </c>
      <c r="E91" s="478">
        <f>+'Información inicial'!F625</f>
        <v>0</v>
      </c>
      <c r="F91" s="478">
        <f>+'Información inicial'!G625</f>
        <v>0</v>
      </c>
      <c r="G91" s="478">
        <f>+'Información inicial'!H625</f>
        <v>0</v>
      </c>
      <c r="H91" s="10"/>
    </row>
    <row r="92" spans="1:8" hidden="1" x14ac:dyDescent="0.15">
      <c r="A92" s="10">
        <v>85</v>
      </c>
      <c r="B92" s="477" t="str">
        <f>+'Información inicial'!B627</f>
        <v xml:space="preserve"> </v>
      </c>
      <c r="C92" s="478">
        <f>+'Información inicial'!D629</f>
        <v>0</v>
      </c>
      <c r="D92" s="478">
        <f>+'Información inicial'!E629</f>
        <v>0</v>
      </c>
      <c r="E92" s="478">
        <f>+'Información inicial'!F629</f>
        <v>0</v>
      </c>
      <c r="F92" s="478">
        <f>+'Información inicial'!G629</f>
        <v>0</v>
      </c>
      <c r="G92" s="478">
        <f>+'Información inicial'!H629</f>
        <v>0</v>
      </c>
      <c r="H92" s="10"/>
    </row>
    <row r="93" spans="1:8" hidden="1" x14ac:dyDescent="0.15">
      <c r="A93" s="10">
        <v>86</v>
      </c>
      <c r="B93" s="477" t="str">
        <f>+'Información inicial'!B631</f>
        <v xml:space="preserve"> </v>
      </c>
      <c r="C93" s="478">
        <f>+'Información inicial'!D633</f>
        <v>0</v>
      </c>
      <c r="D93" s="478">
        <f>+'Información inicial'!E633</f>
        <v>0</v>
      </c>
      <c r="E93" s="478">
        <f>+'Información inicial'!F633</f>
        <v>0</v>
      </c>
      <c r="F93" s="478">
        <f>+'Información inicial'!G633</f>
        <v>0</v>
      </c>
      <c r="G93" s="478">
        <f>+'Información inicial'!H633</f>
        <v>0</v>
      </c>
      <c r="H93" s="10"/>
    </row>
    <row r="94" spans="1:8" hidden="1" x14ac:dyDescent="0.15">
      <c r="A94" s="10">
        <v>87</v>
      </c>
      <c r="B94" s="477" t="str">
        <f>+'Información inicial'!B635</f>
        <v xml:space="preserve"> </v>
      </c>
      <c r="C94" s="478">
        <f>+'Información inicial'!D637</f>
        <v>0</v>
      </c>
      <c r="D94" s="478">
        <f>+'Información inicial'!E637</f>
        <v>0</v>
      </c>
      <c r="E94" s="478">
        <f>+'Información inicial'!F637</f>
        <v>0</v>
      </c>
      <c r="F94" s="478">
        <f>+'Información inicial'!G637</f>
        <v>0</v>
      </c>
      <c r="G94" s="478">
        <f>+'Información inicial'!H637</f>
        <v>0</v>
      </c>
      <c r="H94" s="10"/>
    </row>
    <row r="95" spans="1:8" hidden="1" x14ac:dyDescent="0.15">
      <c r="A95" s="10">
        <v>88</v>
      </c>
      <c r="B95" s="477" t="str">
        <f>+'Información inicial'!B639</f>
        <v xml:space="preserve"> </v>
      </c>
      <c r="C95" s="478">
        <f>+'Información inicial'!D641</f>
        <v>0</v>
      </c>
      <c r="D95" s="478">
        <f>+'Información inicial'!E641</f>
        <v>0</v>
      </c>
      <c r="E95" s="478">
        <f>+'Información inicial'!F641</f>
        <v>0</v>
      </c>
      <c r="F95" s="478">
        <f>+'Información inicial'!G641</f>
        <v>0</v>
      </c>
      <c r="G95" s="478">
        <f>+'Información inicial'!H641</f>
        <v>0</v>
      </c>
      <c r="H95" s="10"/>
    </row>
    <row r="96" spans="1:8" hidden="1" x14ac:dyDescent="0.15">
      <c r="A96" s="10">
        <v>89</v>
      </c>
      <c r="B96" s="477" t="str">
        <f>+'Información inicial'!B643</f>
        <v xml:space="preserve"> </v>
      </c>
      <c r="C96" s="478">
        <f>+'Información inicial'!D645</f>
        <v>0</v>
      </c>
      <c r="D96" s="478">
        <f>+'Información inicial'!E645</f>
        <v>0</v>
      </c>
      <c r="E96" s="478">
        <f>+'Información inicial'!F645</f>
        <v>0</v>
      </c>
      <c r="F96" s="478">
        <f>+'Información inicial'!G645</f>
        <v>0</v>
      </c>
      <c r="G96" s="478">
        <f>+'Información inicial'!H645</f>
        <v>0</v>
      </c>
      <c r="H96" s="10"/>
    </row>
    <row r="97" spans="1:8" hidden="1" x14ac:dyDescent="0.15">
      <c r="A97" s="10">
        <v>90</v>
      </c>
      <c r="B97" s="477" t="str">
        <f>+'Información inicial'!B647</f>
        <v xml:space="preserve"> </v>
      </c>
      <c r="C97" s="478">
        <f>+'Información inicial'!D649</f>
        <v>0</v>
      </c>
      <c r="D97" s="478">
        <f>+'Información inicial'!E649</f>
        <v>0</v>
      </c>
      <c r="E97" s="478">
        <f>+'Información inicial'!F649</f>
        <v>0</v>
      </c>
      <c r="F97" s="478">
        <f>+'Información inicial'!G649</f>
        <v>0</v>
      </c>
      <c r="G97" s="478">
        <f>+'Información inicial'!H649</f>
        <v>0</v>
      </c>
      <c r="H97" s="10"/>
    </row>
    <row r="98" spans="1:8" hidden="1" x14ac:dyDescent="0.15">
      <c r="A98" s="10">
        <v>91</v>
      </c>
      <c r="B98" s="477" t="str">
        <f>+'Información inicial'!B651</f>
        <v xml:space="preserve"> </v>
      </c>
      <c r="C98" s="478">
        <f>+'Información inicial'!D653</f>
        <v>0</v>
      </c>
      <c r="D98" s="478">
        <f>+'Información inicial'!E653</f>
        <v>0</v>
      </c>
      <c r="E98" s="478">
        <f>+'Información inicial'!F653</f>
        <v>0</v>
      </c>
      <c r="F98" s="478">
        <f>+'Información inicial'!G653</f>
        <v>0</v>
      </c>
      <c r="G98" s="478">
        <f>+'Información inicial'!H653</f>
        <v>0</v>
      </c>
      <c r="H98" s="10"/>
    </row>
    <row r="99" spans="1:8" hidden="1" x14ac:dyDescent="0.15">
      <c r="A99" s="10">
        <v>92</v>
      </c>
      <c r="B99" s="477" t="str">
        <f>+'Información inicial'!B655</f>
        <v xml:space="preserve"> </v>
      </c>
      <c r="C99" s="478">
        <f>+'Información inicial'!D657</f>
        <v>0</v>
      </c>
      <c r="D99" s="478">
        <f>+'Información inicial'!E657</f>
        <v>0</v>
      </c>
      <c r="E99" s="478">
        <f>+'Información inicial'!F657</f>
        <v>0</v>
      </c>
      <c r="F99" s="478">
        <f>+'Información inicial'!G657</f>
        <v>0</v>
      </c>
      <c r="G99" s="478">
        <f>+'Información inicial'!H657</f>
        <v>0</v>
      </c>
      <c r="H99" s="10"/>
    </row>
    <row r="100" spans="1:8" hidden="1" x14ac:dyDescent="0.15">
      <c r="A100" s="10">
        <v>93</v>
      </c>
      <c r="B100" s="477" t="str">
        <f>+'Información inicial'!B659</f>
        <v xml:space="preserve"> </v>
      </c>
      <c r="C100" s="478">
        <f>+'Información inicial'!D661</f>
        <v>0</v>
      </c>
      <c r="D100" s="478">
        <f>+'Información inicial'!E661</f>
        <v>0</v>
      </c>
      <c r="E100" s="478">
        <f>+'Información inicial'!F661</f>
        <v>0</v>
      </c>
      <c r="F100" s="478">
        <f>+'Información inicial'!G661</f>
        <v>0</v>
      </c>
      <c r="G100" s="478">
        <f>+'Información inicial'!H661</f>
        <v>0</v>
      </c>
      <c r="H100" s="10"/>
    </row>
    <row r="101" spans="1:8" hidden="1" x14ac:dyDescent="0.15">
      <c r="A101" s="10">
        <v>94</v>
      </c>
      <c r="B101" s="477" t="str">
        <f>+'Información inicial'!B663</f>
        <v xml:space="preserve"> </v>
      </c>
      <c r="C101" s="478">
        <f>+'Información inicial'!D665</f>
        <v>0</v>
      </c>
      <c r="D101" s="478">
        <f>+'Información inicial'!E665</f>
        <v>0</v>
      </c>
      <c r="E101" s="478">
        <f>+'Información inicial'!F665</f>
        <v>0</v>
      </c>
      <c r="F101" s="478">
        <f>+'Información inicial'!G665</f>
        <v>0</v>
      </c>
      <c r="G101" s="478">
        <f>+'Información inicial'!H665</f>
        <v>0</v>
      </c>
      <c r="H101" s="10"/>
    </row>
    <row r="102" spans="1:8" hidden="1" x14ac:dyDescent="0.15">
      <c r="A102" s="10">
        <v>95</v>
      </c>
      <c r="B102" s="479" t="str">
        <f>+'Información inicial'!B667</f>
        <v xml:space="preserve"> </v>
      </c>
      <c r="C102" s="478">
        <f>+'Información inicial'!D669</f>
        <v>0</v>
      </c>
      <c r="D102" s="478">
        <f>+'Información inicial'!E669</f>
        <v>0</v>
      </c>
      <c r="E102" s="478">
        <f>+'Información inicial'!F669</f>
        <v>0</v>
      </c>
      <c r="F102" s="478">
        <f>+'Información inicial'!G669</f>
        <v>0</v>
      </c>
      <c r="G102" s="478">
        <f>+'Información inicial'!H669</f>
        <v>0</v>
      </c>
      <c r="H102" s="10"/>
    </row>
    <row r="103" spans="1:8" hidden="1" x14ac:dyDescent="0.15">
      <c r="A103" s="10">
        <v>96</v>
      </c>
      <c r="B103" s="479" t="str">
        <f>+'Información inicial'!B671</f>
        <v xml:space="preserve"> </v>
      </c>
      <c r="C103" s="478">
        <f>+'Información inicial'!D673</f>
        <v>0</v>
      </c>
      <c r="D103" s="478">
        <f>+'Información inicial'!E673</f>
        <v>0</v>
      </c>
      <c r="E103" s="478">
        <f>+'Información inicial'!F673</f>
        <v>0</v>
      </c>
      <c r="F103" s="478">
        <f>+'Información inicial'!G673</f>
        <v>0</v>
      </c>
      <c r="G103" s="478">
        <f>+'Información inicial'!H673</f>
        <v>0</v>
      </c>
      <c r="H103" s="10"/>
    </row>
    <row r="104" spans="1:8" hidden="1" x14ac:dyDescent="0.15">
      <c r="A104" s="10">
        <v>97</v>
      </c>
      <c r="B104" s="479" t="str">
        <f>+'Información inicial'!B675</f>
        <v xml:space="preserve"> </v>
      </c>
      <c r="C104" s="478">
        <f>+'Información inicial'!D677</f>
        <v>0</v>
      </c>
      <c r="D104" s="478">
        <f>+'Información inicial'!E677</f>
        <v>0</v>
      </c>
      <c r="E104" s="478">
        <f>+'Información inicial'!F677</f>
        <v>0</v>
      </c>
      <c r="F104" s="478">
        <f>+'Información inicial'!G677</f>
        <v>0</v>
      </c>
      <c r="G104" s="478">
        <f>+'Información inicial'!H677</f>
        <v>0</v>
      </c>
      <c r="H104" s="10"/>
    </row>
    <row r="105" spans="1:8" hidden="1" x14ac:dyDescent="0.15">
      <c r="A105" s="10">
        <v>98</v>
      </c>
      <c r="B105" s="479" t="str">
        <f>+'Información inicial'!B679</f>
        <v xml:space="preserve"> </v>
      </c>
      <c r="C105" s="478">
        <f>+'Información inicial'!D681</f>
        <v>0</v>
      </c>
      <c r="D105" s="478">
        <f>+'Información inicial'!E681</f>
        <v>0</v>
      </c>
      <c r="E105" s="478">
        <f>+'Información inicial'!F681</f>
        <v>0</v>
      </c>
      <c r="F105" s="478">
        <f>+'Información inicial'!G681</f>
        <v>0</v>
      </c>
      <c r="G105" s="478">
        <f>+'Información inicial'!H681</f>
        <v>0</v>
      </c>
      <c r="H105" s="10"/>
    </row>
    <row r="106" spans="1:8" hidden="1" x14ac:dyDescent="0.15">
      <c r="A106" s="10">
        <v>99</v>
      </c>
      <c r="B106" s="479" t="str">
        <f>+'Información inicial'!B683</f>
        <v xml:space="preserve"> </v>
      </c>
      <c r="C106" s="478">
        <f>+'Información inicial'!D685</f>
        <v>0</v>
      </c>
      <c r="D106" s="478">
        <f>+'Información inicial'!E685</f>
        <v>0</v>
      </c>
      <c r="E106" s="478">
        <f>+'Información inicial'!F685</f>
        <v>0</v>
      </c>
      <c r="F106" s="478">
        <f>+'Información inicial'!G685</f>
        <v>0</v>
      </c>
      <c r="G106" s="478">
        <f>+'Información inicial'!H685</f>
        <v>0</v>
      </c>
      <c r="H106" s="10"/>
    </row>
    <row r="107" spans="1:8" hidden="1" x14ac:dyDescent="0.15">
      <c r="A107" s="10">
        <v>100</v>
      </c>
      <c r="B107" s="479" t="str">
        <f>+'Información inicial'!B687</f>
        <v xml:space="preserve"> </v>
      </c>
      <c r="C107" s="478">
        <f>+'Información inicial'!D689</f>
        <v>0</v>
      </c>
      <c r="D107" s="478">
        <f>+'Información inicial'!E689</f>
        <v>0</v>
      </c>
      <c r="E107" s="478">
        <f>+'Información inicial'!F689</f>
        <v>0</v>
      </c>
      <c r="F107" s="478">
        <f>+'Información inicial'!G689</f>
        <v>0</v>
      </c>
      <c r="G107" s="478">
        <f>+'Información inicial'!H689</f>
        <v>0</v>
      </c>
      <c r="H107" s="10"/>
    </row>
    <row r="108" spans="1:8" hidden="1" x14ac:dyDescent="0.15">
      <c r="A108" s="10">
        <v>101</v>
      </c>
      <c r="B108" s="479" t="str">
        <f>+'Información inicial'!B691</f>
        <v xml:space="preserve"> </v>
      </c>
      <c r="C108" s="478">
        <f>+'Información inicial'!D693</f>
        <v>0</v>
      </c>
      <c r="D108" s="478">
        <f>+'Información inicial'!E693</f>
        <v>0</v>
      </c>
      <c r="E108" s="478">
        <f>+'Información inicial'!F693</f>
        <v>0</v>
      </c>
      <c r="F108" s="478">
        <f>+'Información inicial'!G693</f>
        <v>0</v>
      </c>
      <c r="G108" s="478">
        <f>+'Información inicial'!H693</f>
        <v>0</v>
      </c>
      <c r="H108" s="10"/>
    </row>
    <row r="109" spans="1:8" hidden="1" x14ac:dyDescent="0.15">
      <c r="A109" s="10">
        <v>102</v>
      </c>
      <c r="B109" s="479" t="str">
        <f>+'Información inicial'!B695</f>
        <v xml:space="preserve"> </v>
      </c>
      <c r="C109" s="478">
        <f>+'Información inicial'!D697</f>
        <v>0</v>
      </c>
      <c r="D109" s="478">
        <f>+'Información inicial'!E697</f>
        <v>0</v>
      </c>
      <c r="E109" s="478">
        <f>+'Información inicial'!F697</f>
        <v>0</v>
      </c>
      <c r="F109" s="478">
        <f>+'Información inicial'!G697</f>
        <v>0</v>
      </c>
      <c r="G109" s="478">
        <f>+'Información inicial'!H697</f>
        <v>0</v>
      </c>
      <c r="H109" s="10"/>
    </row>
    <row r="110" spans="1:8" hidden="1" x14ac:dyDescent="0.15">
      <c r="A110" s="10">
        <v>103</v>
      </c>
      <c r="B110" s="479" t="str">
        <f>+'Información inicial'!B699</f>
        <v xml:space="preserve"> </v>
      </c>
      <c r="C110" s="478">
        <f>+'Información inicial'!D701</f>
        <v>0</v>
      </c>
      <c r="D110" s="478">
        <f>+'Información inicial'!E701</f>
        <v>0</v>
      </c>
      <c r="E110" s="478">
        <f>+'Información inicial'!F701</f>
        <v>0</v>
      </c>
      <c r="F110" s="478">
        <f>+'Información inicial'!G701</f>
        <v>0</v>
      </c>
      <c r="G110" s="478">
        <f>+'Información inicial'!H701</f>
        <v>0</v>
      </c>
      <c r="H110" s="10"/>
    </row>
    <row r="111" spans="1:8" hidden="1" x14ac:dyDescent="0.15">
      <c r="A111" s="10">
        <v>104</v>
      </c>
      <c r="B111" s="479" t="str">
        <f>+'Información inicial'!B703</f>
        <v xml:space="preserve"> </v>
      </c>
      <c r="C111" s="478">
        <f>+'Información inicial'!D705</f>
        <v>0</v>
      </c>
      <c r="D111" s="478">
        <f>+'Información inicial'!E705</f>
        <v>0</v>
      </c>
      <c r="E111" s="478">
        <f>+'Información inicial'!F705</f>
        <v>0</v>
      </c>
      <c r="F111" s="478">
        <f>+'Información inicial'!G705</f>
        <v>0</v>
      </c>
      <c r="G111" s="478">
        <f>+'Información inicial'!H705</f>
        <v>0</v>
      </c>
      <c r="H111" s="10"/>
    </row>
    <row r="112" spans="1:8" hidden="1" x14ac:dyDescent="0.15">
      <c r="A112" s="10">
        <v>105</v>
      </c>
      <c r="B112" s="479" t="str">
        <f>+'Información inicial'!B707</f>
        <v xml:space="preserve"> </v>
      </c>
      <c r="C112" s="478">
        <f>+'Información inicial'!D709</f>
        <v>0</v>
      </c>
      <c r="D112" s="478">
        <f>+'Información inicial'!E709</f>
        <v>0</v>
      </c>
      <c r="E112" s="478">
        <f>+'Información inicial'!F709</f>
        <v>0</v>
      </c>
      <c r="F112" s="478">
        <f>+'Información inicial'!G709</f>
        <v>0</v>
      </c>
      <c r="G112" s="478">
        <f>+'Información inicial'!H709</f>
        <v>0</v>
      </c>
      <c r="H112" s="10"/>
    </row>
    <row r="113" spans="1:8" hidden="1" x14ac:dyDescent="0.15">
      <c r="A113" s="10">
        <v>106</v>
      </c>
      <c r="B113" s="477" t="str">
        <f>+'Información inicial'!B711</f>
        <v xml:space="preserve"> </v>
      </c>
      <c r="C113" s="478">
        <f>+'Información inicial'!D713</f>
        <v>0</v>
      </c>
      <c r="D113" s="478">
        <f>+'Información inicial'!E713</f>
        <v>0</v>
      </c>
      <c r="E113" s="478">
        <f>+'Información inicial'!F713</f>
        <v>0</v>
      </c>
      <c r="F113" s="478">
        <f>+'Información inicial'!G713</f>
        <v>0</v>
      </c>
      <c r="G113" s="478">
        <f>+'Información inicial'!H713</f>
        <v>0</v>
      </c>
      <c r="H113" s="10"/>
    </row>
    <row r="114" spans="1:8" hidden="1" x14ac:dyDescent="0.15">
      <c r="A114" s="10">
        <v>107</v>
      </c>
      <c r="B114" s="477" t="str">
        <f>+'Información inicial'!B715</f>
        <v xml:space="preserve"> </v>
      </c>
      <c r="C114" s="478">
        <f>+'Información inicial'!D717</f>
        <v>0</v>
      </c>
      <c r="D114" s="478">
        <f>+'Información inicial'!E717</f>
        <v>0</v>
      </c>
      <c r="E114" s="478">
        <f>+'Información inicial'!F717</f>
        <v>0</v>
      </c>
      <c r="F114" s="478">
        <f>+'Información inicial'!G717</f>
        <v>0</v>
      </c>
      <c r="G114" s="478">
        <f>+'Información inicial'!H717</f>
        <v>0</v>
      </c>
      <c r="H114" s="10"/>
    </row>
    <row r="115" spans="1:8" hidden="1" x14ac:dyDescent="0.15">
      <c r="A115" s="10">
        <v>108</v>
      </c>
      <c r="B115" s="477" t="str">
        <f>+'Información inicial'!B719</f>
        <v xml:space="preserve"> </v>
      </c>
      <c r="C115" s="478">
        <f>+'Información inicial'!D721</f>
        <v>0</v>
      </c>
      <c r="D115" s="478">
        <f>+'Información inicial'!E721</f>
        <v>0</v>
      </c>
      <c r="E115" s="478">
        <f>+'Información inicial'!F721</f>
        <v>0</v>
      </c>
      <c r="F115" s="478">
        <f>+'Información inicial'!G721</f>
        <v>0</v>
      </c>
      <c r="G115" s="478">
        <f>+'Información inicial'!H721</f>
        <v>0</v>
      </c>
      <c r="H115" s="10"/>
    </row>
    <row r="116" spans="1:8" hidden="1" x14ac:dyDescent="0.15">
      <c r="A116" s="10">
        <v>109</v>
      </c>
      <c r="B116" s="477" t="str">
        <f>+'Información inicial'!B723</f>
        <v xml:space="preserve"> </v>
      </c>
      <c r="C116" s="478">
        <f>+'Información inicial'!D725</f>
        <v>0</v>
      </c>
      <c r="D116" s="478">
        <f>+'Información inicial'!E725</f>
        <v>0</v>
      </c>
      <c r="E116" s="478">
        <f>+'Información inicial'!F725</f>
        <v>0</v>
      </c>
      <c r="F116" s="478">
        <f>+'Información inicial'!G725</f>
        <v>0</v>
      </c>
      <c r="G116" s="478">
        <f>+'Información inicial'!H725</f>
        <v>0</v>
      </c>
      <c r="H116" s="10"/>
    </row>
    <row r="117" spans="1:8" hidden="1" x14ac:dyDescent="0.15">
      <c r="A117" s="10">
        <v>110</v>
      </c>
      <c r="B117" s="477" t="str">
        <f>+'Información inicial'!B727</f>
        <v xml:space="preserve"> </v>
      </c>
      <c r="C117" s="478">
        <f>+'Información inicial'!D729</f>
        <v>0</v>
      </c>
      <c r="D117" s="478">
        <f>+'Información inicial'!E729</f>
        <v>0</v>
      </c>
      <c r="E117" s="478">
        <f>+'Información inicial'!F729</f>
        <v>0</v>
      </c>
      <c r="F117" s="478">
        <f>+'Información inicial'!G729</f>
        <v>0</v>
      </c>
      <c r="G117" s="478">
        <f>+'Información inicial'!H729</f>
        <v>0</v>
      </c>
      <c r="H117" s="10"/>
    </row>
    <row r="118" spans="1:8" hidden="1" x14ac:dyDescent="0.15">
      <c r="A118" s="10">
        <v>111</v>
      </c>
      <c r="B118" s="477" t="str">
        <f>+'Información inicial'!B731</f>
        <v xml:space="preserve"> </v>
      </c>
      <c r="C118" s="478">
        <f>+'Información inicial'!D733</f>
        <v>0</v>
      </c>
      <c r="D118" s="478">
        <f>+'Información inicial'!E733</f>
        <v>0</v>
      </c>
      <c r="E118" s="478">
        <f>+'Información inicial'!F733</f>
        <v>0</v>
      </c>
      <c r="F118" s="478">
        <f>+'Información inicial'!G733</f>
        <v>0</v>
      </c>
      <c r="G118" s="478">
        <f>+'Información inicial'!H733</f>
        <v>0</v>
      </c>
      <c r="H118" s="10"/>
    </row>
    <row r="119" spans="1:8" hidden="1" x14ac:dyDescent="0.15">
      <c r="A119" s="10">
        <v>112</v>
      </c>
      <c r="B119" s="477" t="str">
        <f>+'Información inicial'!B735</f>
        <v xml:space="preserve"> </v>
      </c>
      <c r="C119" s="478">
        <f>+'Información inicial'!D737</f>
        <v>0</v>
      </c>
      <c r="D119" s="478">
        <f>+'Información inicial'!E737</f>
        <v>0</v>
      </c>
      <c r="E119" s="478">
        <f>+'Información inicial'!F737</f>
        <v>0</v>
      </c>
      <c r="F119" s="478">
        <f>+'Información inicial'!G737</f>
        <v>0</v>
      </c>
      <c r="G119" s="478">
        <f>+'Información inicial'!H737</f>
        <v>0</v>
      </c>
      <c r="H119" s="10"/>
    </row>
    <row r="120" spans="1:8" hidden="1" x14ac:dyDescent="0.15">
      <c r="A120" s="10">
        <v>113</v>
      </c>
      <c r="B120" s="477" t="str">
        <f>+'Información inicial'!B739</f>
        <v xml:space="preserve"> </v>
      </c>
      <c r="C120" s="478">
        <f>+'Información inicial'!D741</f>
        <v>0</v>
      </c>
      <c r="D120" s="478">
        <f>+'Información inicial'!E741</f>
        <v>0</v>
      </c>
      <c r="E120" s="478">
        <f>+'Información inicial'!F741</f>
        <v>0</v>
      </c>
      <c r="F120" s="478">
        <f>+'Información inicial'!G741</f>
        <v>0</v>
      </c>
      <c r="G120" s="478">
        <f>+'Información inicial'!H741</f>
        <v>0</v>
      </c>
      <c r="H120" s="10"/>
    </row>
    <row r="121" spans="1:8" hidden="1" x14ac:dyDescent="0.15">
      <c r="A121" s="10">
        <v>114</v>
      </c>
      <c r="B121" s="477" t="str">
        <f>+'Información inicial'!B743</f>
        <v xml:space="preserve"> </v>
      </c>
      <c r="C121" s="478">
        <f>+'Información inicial'!D745</f>
        <v>0</v>
      </c>
      <c r="D121" s="478">
        <f>+'Información inicial'!E745</f>
        <v>0</v>
      </c>
      <c r="E121" s="478">
        <f>+'Información inicial'!F745</f>
        <v>0</v>
      </c>
      <c r="F121" s="478">
        <f>+'Información inicial'!G745</f>
        <v>0</v>
      </c>
      <c r="G121" s="478">
        <f>+'Información inicial'!H745</f>
        <v>0</v>
      </c>
      <c r="H121" s="10"/>
    </row>
    <row r="122" spans="1:8" hidden="1" x14ac:dyDescent="0.15">
      <c r="A122" s="10">
        <v>115</v>
      </c>
      <c r="B122" s="477" t="str">
        <f>+'Información inicial'!B747</f>
        <v xml:space="preserve"> </v>
      </c>
      <c r="C122" s="478">
        <f>+'Información inicial'!D749</f>
        <v>0</v>
      </c>
      <c r="D122" s="478">
        <f>+'Información inicial'!E749</f>
        <v>0</v>
      </c>
      <c r="E122" s="478">
        <f>+'Información inicial'!F749</f>
        <v>0</v>
      </c>
      <c r="F122" s="478">
        <f>+'Información inicial'!G749</f>
        <v>0</v>
      </c>
      <c r="G122" s="478">
        <f>+'Información inicial'!H749</f>
        <v>0</v>
      </c>
      <c r="H122" s="10"/>
    </row>
    <row r="123" spans="1:8" hidden="1" x14ac:dyDescent="0.15">
      <c r="A123" s="10">
        <v>116</v>
      </c>
      <c r="B123" s="477" t="str">
        <f>+'Información inicial'!B751</f>
        <v xml:space="preserve"> </v>
      </c>
      <c r="C123" s="478">
        <f>+'Información inicial'!D753</f>
        <v>0</v>
      </c>
      <c r="D123" s="478">
        <f>+'Información inicial'!E753</f>
        <v>0</v>
      </c>
      <c r="E123" s="478">
        <f>+'Información inicial'!F753</f>
        <v>0</v>
      </c>
      <c r="F123" s="478">
        <f>+'Información inicial'!G753</f>
        <v>0</v>
      </c>
      <c r="G123" s="478">
        <f>+'Información inicial'!H753</f>
        <v>0</v>
      </c>
      <c r="H123" s="10"/>
    </row>
    <row r="124" spans="1:8" hidden="1" x14ac:dyDescent="0.15">
      <c r="A124" s="10">
        <v>117</v>
      </c>
      <c r="B124" s="477" t="str">
        <f>+'Información inicial'!B755</f>
        <v xml:space="preserve"> </v>
      </c>
      <c r="C124" s="478">
        <f>+'Información inicial'!D757</f>
        <v>0</v>
      </c>
      <c r="D124" s="478">
        <f>+'Información inicial'!E757</f>
        <v>0</v>
      </c>
      <c r="E124" s="478">
        <f>+'Información inicial'!F757</f>
        <v>0</v>
      </c>
      <c r="F124" s="478">
        <f>+'Información inicial'!G757</f>
        <v>0</v>
      </c>
      <c r="G124" s="478">
        <f>+'Información inicial'!H757</f>
        <v>0</v>
      </c>
      <c r="H124" s="10"/>
    </row>
    <row r="125" spans="1:8" hidden="1" x14ac:dyDescent="0.15">
      <c r="A125" s="10">
        <v>118</v>
      </c>
      <c r="B125" s="477" t="str">
        <f>+'Información inicial'!B759</f>
        <v xml:space="preserve"> </v>
      </c>
      <c r="C125" s="478">
        <f>+'Información inicial'!D761</f>
        <v>0</v>
      </c>
      <c r="D125" s="478">
        <f>+'Información inicial'!E761</f>
        <v>0</v>
      </c>
      <c r="E125" s="478">
        <f>+'Información inicial'!F761</f>
        <v>0</v>
      </c>
      <c r="F125" s="478">
        <f>+'Información inicial'!G761</f>
        <v>0</v>
      </c>
      <c r="G125" s="478">
        <f>+'Información inicial'!H761</f>
        <v>0</v>
      </c>
      <c r="H125" s="10"/>
    </row>
    <row r="126" spans="1:8" hidden="1" x14ac:dyDescent="0.15">
      <c r="A126" s="10">
        <v>119</v>
      </c>
      <c r="B126" s="477" t="str">
        <f>+'Información inicial'!B763</f>
        <v xml:space="preserve"> </v>
      </c>
      <c r="C126" s="478">
        <f>+'Información inicial'!D765</f>
        <v>0</v>
      </c>
      <c r="D126" s="478">
        <f>+'Información inicial'!E765</f>
        <v>0</v>
      </c>
      <c r="E126" s="478">
        <f>+'Información inicial'!F765</f>
        <v>0</v>
      </c>
      <c r="F126" s="478">
        <f>+'Información inicial'!G765</f>
        <v>0</v>
      </c>
      <c r="G126" s="478">
        <f>+'Información inicial'!H765</f>
        <v>0</v>
      </c>
      <c r="H126" s="10"/>
    </row>
    <row r="127" spans="1:8" hidden="1" x14ac:dyDescent="0.15">
      <c r="A127" s="10">
        <v>120</v>
      </c>
      <c r="B127" s="477" t="str">
        <f>+'Información inicial'!B767</f>
        <v xml:space="preserve"> </v>
      </c>
      <c r="C127" s="478">
        <f>+'Información inicial'!D769</f>
        <v>0</v>
      </c>
      <c r="D127" s="478">
        <f>+'Información inicial'!E769</f>
        <v>0</v>
      </c>
      <c r="E127" s="478">
        <f>+'Información inicial'!F769</f>
        <v>0</v>
      </c>
      <c r="F127" s="478">
        <f>+'Información inicial'!G769</f>
        <v>0</v>
      </c>
      <c r="G127" s="478">
        <f>+'Información inicial'!H769</f>
        <v>0</v>
      </c>
      <c r="H127" s="10"/>
    </row>
    <row r="128" spans="1:8" hidden="1" x14ac:dyDescent="0.15">
      <c r="A128" s="10">
        <v>121</v>
      </c>
      <c r="B128" s="477" t="str">
        <f>+'Información inicial'!B771</f>
        <v xml:space="preserve"> </v>
      </c>
      <c r="C128" s="478">
        <f>+'Información inicial'!D773</f>
        <v>0</v>
      </c>
      <c r="D128" s="478">
        <f>+'Información inicial'!E773</f>
        <v>0</v>
      </c>
      <c r="E128" s="478">
        <f>+'Información inicial'!F773</f>
        <v>0</v>
      </c>
      <c r="F128" s="478">
        <f>+'Información inicial'!G773</f>
        <v>0</v>
      </c>
      <c r="G128" s="478">
        <f>+'Información inicial'!H773</f>
        <v>0</v>
      </c>
      <c r="H128" s="10"/>
    </row>
    <row r="129" spans="1:8" hidden="1" x14ac:dyDescent="0.15">
      <c r="A129" s="10">
        <v>122</v>
      </c>
      <c r="B129" s="477" t="str">
        <f>+'Información inicial'!B775</f>
        <v xml:space="preserve"> </v>
      </c>
      <c r="C129" s="478">
        <f>+'Información inicial'!D777</f>
        <v>0</v>
      </c>
      <c r="D129" s="478">
        <f>+'Información inicial'!E777</f>
        <v>0</v>
      </c>
      <c r="E129" s="478">
        <f>+'Información inicial'!F777</f>
        <v>0</v>
      </c>
      <c r="F129" s="478">
        <f>+'Información inicial'!G777</f>
        <v>0</v>
      </c>
      <c r="G129" s="478">
        <f>+'Información inicial'!H777</f>
        <v>0</v>
      </c>
      <c r="H129" s="10"/>
    </row>
    <row r="130" spans="1:8" hidden="1" x14ac:dyDescent="0.15">
      <c r="A130" s="10">
        <v>123</v>
      </c>
      <c r="B130" s="477" t="str">
        <f>+'Información inicial'!B779</f>
        <v xml:space="preserve"> </v>
      </c>
      <c r="C130" s="478">
        <f>+'Información inicial'!D781</f>
        <v>0</v>
      </c>
      <c r="D130" s="478">
        <f>+'Información inicial'!E781</f>
        <v>0</v>
      </c>
      <c r="E130" s="478">
        <f>+'Información inicial'!F781</f>
        <v>0</v>
      </c>
      <c r="F130" s="478">
        <f>+'Información inicial'!G781</f>
        <v>0</v>
      </c>
      <c r="G130" s="478">
        <f>+'Información inicial'!H781</f>
        <v>0</v>
      </c>
      <c r="H130" s="10"/>
    </row>
    <row r="131" spans="1:8" hidden="1" x14ac:dyDescent="0.15">
      <c r="A131" s="10">
        <v>124</v>
      </c>
      <c r="B131" s="477" t="str">
        <f>+'Información inicial'!B783</f>
        <v xml:space="preserve"> </v>
      </c>
      <c r="C131" s="478">
        <f>+'Información inicial'!D785</f>
        <v>0</v>
      </c>
      <c r="D131" s="478">
        <f>+'Información inicial'!E785</f>
        <v>0</v>
      </c>
      <c r="E131" s="478">
        <f>+'Información inicial'!F785</f>
        <v>0</v>
      </c>
      <c r="F131" s="478">
        <f>+'Información inicial'!G785</f>
        <v>0</v>
      </c>
      <c r="G131" s="478">
        <f>+'Información inicial'!H785</f>
        <v>0</v>
      </c>
      <c r="H131" s="10"/>
    </row>
    <row r="132" spans="1:8" hidden="1" x14ac:dyDescent="0.15">
      <c r="A132" s="10">
        <v>125</v>
      </c>
      <c r="B132" s="477" t="str">
        <f>+'Información inicial'!B787</f>
        <v xml:space="preserve"> </v>
      </c>
      <c r="C132" s="478">
        <f>+'Información inicial'!D789</f>
        <v>0</v>
      </c>
      <c r="D132" s="478">
        <f>+'Información inicial'!E789</f>
        <v>0</v>
      </c>
      <c r="E132" s="478">
        <f>+'Información inicial'!F789</f>
        <v>0</v>
      </c>
      <c r="F132" s="478">
        <f>+'Información inicial'!G789</f>
        <v>0</v>
      </c>
      <c r="G132" s="478">
        <f>+'Información inicial'!H789</f>
        <v>0</v>
      </c>
      <c r="H132" s="10"/>
    </row>
    <row r="133" spans="1:8" hidden="1" x14ac:dyDescent="0.15">
      <c r="A133" s="10">
        <v>126</v>
      </c>
      <c r="B133" s="477" t="str">
        <f>+'Información inicial'!B791</f>
        <v xml:space="preserve"> </v>
      </c>
      <c r="C133" s="478">
        <f>+'Información inicial'!D793</f>
        <v>0</v>
      </c>
      <c r="D133" s="478">
        <f>+'Información inicial'!E793</f>
        <v>0</v>
      </c>
      <c r="E133" s="478">
        <f>+'Información inicial'!F793</f>
        <v>0</v>
      </c>
      <c r="F133" s="478">
        <f>+'Información inicial'!G793</f>
        <v>0</v>
      </c>
      <c r="G133" s="478">
        <f>+'Información inicial'!H793</f>
        <v>0</v>
      </c>
      <c r="H133" s="10"/>
    </row>
    <row r="134" spans="1:8" hidden="1" x14ac:dyDescent="0.15">
      <c r="A134" s="10">
        <v>127</v>
      </c>
      <c r="B134" s="477" t="str">
        <f>+'Información inicial'!B795</f>
        <v xml:space="preserve"> </v>
      </c>
      <c r="C134" s="478">
        <f>+'Información inicial'!D797</f>
        <v>0</v>
      </c>
      <c r="D134" s="478">
        <f>+'Información inicial'!E797</f>
        <v>0</v>
      </c>
      <c r="E134" s="478">
        <f>+'Información inicial'!F797</f>
        <v>0</v>
      </c>
      <c r="F134" s="478">
        <f>+'Información inicial'!G797</f>
        <v>0</v>
      </c>
      <c r="G134" s="478">
        <f>+'Información inicial'!H797</f>
        <v>0</v>
      </c>
      <c r="H134" s="10"/>
    </row>
    <row r="135" spans="1:8" hidden="1" x14ac:dyDescent="0.15">
      <c r="A135" s="10">
        <v>128</v>
      </c>
      <c r="B135" s="477" t="str">
        <f>+'Información inicial'!B799</f>
        <v xml:space="preserve"> </v>
      </c>
      <c r="C135" s="478">
        <f>+'Información inicial'!D801</f>
        <v>0</v>
      </c>
      <c r="D135" s="478">
        <f>+'Información inicial'!E801</f>
        <v>0</v>
      </c>
      <c r="E135" s="478">
        <f>+'Información inicial'!F801</f>
        <v>0</v>
      </c>
      <c r="F135" s="478">
        <f>+'Información inicial'!G801</f>
        <v>0</v>
      </c>
      <c r="G135" s="478">
        <f>+'Información inicial'!H801</f>
        <v>0</v>
      </c>
      <c r="H135" s="10"/>
    </row>
    <row r="136" spans="1:8" hidden="1" x14ac:dyDescent="0.15">
      <c r="A136" s="10">
        <v>129</v>
      </c>
      <c r="B136" s="477" t="str">
        <f>+'Información inicial'!B803</f>
        <v xml:space="preserve"> </v>
      </c>
      <c r="C136" s="478">
        <f>+'Información inicial'!D805</f>
        <v>0</v>
      </c>
      <c r="D136" s="478">
        <f>+'Información inicial'!E805</f>
        <v>0</v>
      </c>
      <c r="E136" s="478">
        <f>+'Información inicial'!F805</f>
        <v>0</v>
      </c>
      <c r="F136" s="478">
        <f>+'Información inicial'!G805</f>
        <v>0</v>
      </c>
      <c r="G136" s="478">
        <f>+'Información inicial'!H805</f>
        <v>0</v>
      </c>
      <c r="H136" s="10"/>
    </row>
    <row r="137" spans="1:8" hidden="1" x14ac:dyDescent="0.15">
      <c r="A137" s="10">
        <v>130</v>
      </c>
      <c r="B137" s="477" t="str">
        <f>+'Información inicial'!B807</f>
        <v xml:space="preserve"> </v>
      </c>
      <c r="C137" s="478">
        <f>+'Información inicial'!D809</f>
        <v>0</v>
      </c>
      <c r="D137" s="478">
        <f>+'Información inicial'!E809</f>
        <v>0</v>
      </c>
      <c r="E137" s="478">
        <f>+'Información inicial'!F809</f>
        <v>0</v>
      </c>
      <c r="F137" s="478">
        <f>+'Información inicial'!G809</f>
        <v>0</v>
      </c>
      <c r="G137" s="478">
        <f>+'Información inicial'!H809</f>
        <v>0</v>
      </c>
      <c r="H137" s="10"/>
    </row>
    <row r="138" spans="1:8" hidden="1" x14ac:dyDescent="0.15">
      <c r="A138" s="10">
        <v>131</v>
      </c>
      <c r="B138" s="477" t="str">
        <f>+'Información inicial'!B811</f>
        <v xml:space="preserve"> </v>
      </c>
      <c r="C138" s="478">
        <f>+'Información inicial'!D813</f>
        <v>0</v>
      </c>
      <c r="D138" s="478">
        <f>+'Información inicial'!E813</f>
        <v>0</v>
      </c>
      <c r="E138" s="478">
        <f>+'Información inicial'!F813</f>
        <v>0</v>
      </c>
      <c r="F138" s="478">
        <f>+'Información inicial'!G813</f>
        <v>0</v>
      </c>
      <c r="G138" s="478">
        <f>+'Información inicial'!H813</f>
        <v>0</v>
      </c>
      <c r="H138" s="10"/>
    </row>
    <row r="139" spans="1:8" hidden="1" x14ac:dyDescent="0.15">
      <c r="A139" s="10">
        <v>132</v>
      </c>
      <c r="B139" s="477" t="str">
        <f>+'Información inicial'!B815</f>
        <v xml:space="preserve"> </v>
      </c>
      <c r="C139" s="478">
        <f>+'Información inicial'!D817</f>
        <v>0</v>
      </c>
      <c r="D139" s="478">
        <f>+'Información inicial'!E817</f>
        <v>0</v>
      </c>
      <c r="E139" s="478">
        <f>+'Información inicial'!F817</f>
        <v>0</v>
      </c>
      <c r="F139" s="478">
        <f>+'Información inicial'!G817</f>
        <v>0</v>
      </c>
      <c r="G139" s="478">
        <f>+'Información inicial'!H817</f>
        <v>0</v>
      </c>
      <c r="H139" s="10"/>
    </row>
    <row r="140" spans="1:8" hidden="1" x14ac:dyDescent="0.15">
      <c r="A140" s="10">
        <v>133</v>
      </c>
      <c r="B140" s="477" t="str">
        <f>+'Información inicial'!B819</f>
        <v xml:space="preserve"> </v>
      </c>
      <c r="C140" s="478">
        <f>+'Información inicial'!D821</f>
        <v>0</v>
      </c>
      <c r="D140" s="478">
        <f>+'Información inicial'!E821</f>
        <v>0</v>
      </c>
      <c r="E140" s="478">
        <f>+'Información inicial'!F821</f>
        <v>0</v>
      </c>
      <c r="F140" s="478">
        <f>+'Información inicial'!G821</f>
        <v>0</v>
      </c>
      <c r="G140" s="478">
        <f>+'Información inicial'!H821</f>
        <v>0</v>
      </c>
      <c r="H140" s="10"/>
    </row>
    <row r="141" spans="1:8" hidden="1" x14ac:dyDescent="0.15">
      <c r="A141" s="10">
        <v>134</v>
      </c>
      <c r="B141" s="477" t="str">
        <f>+'Información inicial'!B823</f>
        <v xml:space="preserve"> </v>
      </c>
      <c r="C141" s="478">
        <f>+'Información inicial'!D825</f>
        <v>0</v>
      </c>
      <c r="D141" s="478">
        <f>+'Información inicial'!E825</f>
        <v>0</v>
      </c>
      <c r="E141" s="478">
        <f>+'Información inicial'!F825</f>
        <v>0</v>
      </c>
      <c r="F141" s="478">
        <f>+'Información inicial'!G825</f>
        <v>0</v>
      </c>
      <c r="G141" s="478">
        <f>+'Información inicial'!H825</f>
        <v>0</v>
      </c>
      <c r="H141" s="10"/>
    </row>
    <row r="142" spans="1:8" hidden="1" x14ac:dyDescent="0.15">
      <c r="A142" s="10">
        <v>135</v>
      </c>
      <c r="B142" s="477" t="str">
        <f>+'Información inicial'!B827</f>
        <v xml:space="preserve"> </v>
      </c>
      <c r="C142" s="478">
        <f>+'Información inicial'!D829</f>
        <v>0</v>
      </c>
      <c r="D142" s="478">
        <f>+'Información inicial'!E829</f>
        <v>0</v>
      </c>
      <c r="E142" s="478">
        <f>+'Información inicial'!F829</f>
        <v>0</v>
      </c>
      <c r="F142" s="478">
        <f>+'Información inicial'!G829</f>
        <v>0</v>
      </c>
      <c r="G142" s="478">
        <f>+'Información inicial'!H829</f>
        <v>0</v>
      </c>
      <c r="H142" s="10"/>
    </row>
    <row r="143" spans="1:8" hidden="1" x14ac:dyDescent="0.15">
      <c r="A143" s="10">
        <v>136</v>
      </c>
      <c r="B143" s="477" t="str">
        <f>+'Información inicial'!B831</f>
        <v xml:space="preserve"> </v>
      </c>
      <c r="C143" s="478">
        <f>+'Información inicial'!D833</f>
        <v>0</v>
      </c>
      <c r="D143" s="478">
        <f>+'Información inicial'!E833</f>
        <v>0</v>
      </c>
      <c r="E143" s="478">
        <f>+'Información inicial'!F833</f>
        <v>0</v>
      </c>
      <c r="F143" s="478">
        <f>+'Información inicial'!G833</f>
        <v>0</v>
      </c>
      <c r="G143" s="478">
        <f>+'Información inicial'!H833</f>
        <v>0</v>
      </c>
      <c r="H143" s="10"/>
    </row>
    <row r="144" spans="1:8" hidden="1" x14ac:dyDescent="0.15">
      <c r="A144" s="10">
        <v>137</v>
      </c>
      <c r="B144" s="477" t="str">
        <f>+'Información inicial'!B835</f>
        <v xml:space="preserve"> </v>
      </c>
      <c r="C144" s="478">
        <f>+'Información inicial'!D837</f>
        <v>0</v>
      </c>
      <c r="D144" s="478">
        <f>+'Información inicial'!E837</f>
        <v>0</v>
      </c>
      <c r="E144" s="478">
        <f>+'Información inicial'!F837</f>
        <v>0</v>
      </c>
      <c r="F144" s="478">
        <f>+'Información inicial'!G837</f>
        <v>0</v>
      </c>
      <c r="G144" s="478">
        <f>+'Información inicial'!H837</f>
        <v>0</v>
      </c>
      <c r="H144" s="10"/>
    </row>
    <row r="145" spans="1:8" hidden="1" x14ac:dyDescent="0.15">
      <c r="A145" s="10">
        <v>138</v>
      </c>
      <c r="B145" s="477" t="str">
        <f>+'Información inicial'!B839</f>
        <v xml:space="preserve"> </v>
      </c>
      <c r="C145" s="478">
        <f>+'Información inicial'!D841</f>
        <v>0</v>
      </c>
      <c r="D145" s="478">
        <f>+'Información inicial'!E841</f>
        <v>0</v>
      </c>
      <c r="E145" s="478">
        <f>+'Información inicial'!F841</f>
        <v>0</v>
      </c>
      <c r="F145" s="478">
        <f>+'Información inicial'!G841</f>
        <v>0</v>
      </c>
      <c r="G145" s="478">
        <f>+'Información inicial'!H841</f>
        <v>0</v>
      </c>
      <c r="H145" s="10"/>
    </row>
    <row r="146" spans="1:8" hidden="1" x14ac:dyDescent="0.15">
      <c r="A146" s="10">
        <v>139</v>
      </c>
      <c r="B146" s="477" t="str">
        <f>+'Información inicial'!B843</f>
        <v xml:space="preserve"> </v>
      </c>
      <c r="C146" s="478">
        <f>+'Información inicial'!D845</f>
        <v>0</v>
      </c>
      <c r="D146" s="478">
        <f>+'Información inicial'!E845</f>
        <v>0</v>
      </c>
      <c r="E146" s="478">
        <f>+'Información inicial'!F845</f>
        <v>0</v>
      </c>
      <c r="F146" s="478">
        <f>+'Información inicial'!G845</f>
        <v>0</v>
      </c>
      <c r="G146" s="478">
        <f>+'Información inicial'!H845</f>
        <v>0</v>
      </c>
      <c r="H146" s="10"/>
    </row>
    <row r="147" spans="1:8" hidden="1" x14ac:dyDescent="0.15">
      <c r="A147" s="10">
        <v>140</v>
      </c>
      <c r="B147" s="477" t="str">
        <f>+'Información inicial'!B847</f>
        <v xml:space="preserve"> </v>
      </c>
      <c r="C147" s="478">
        <f>+'Información inicial'!D849</f>
        <v>0</v>
      </c>
      <c r="D147" s="478">
        <f>+'Información inicial'!E849</f>
        <v>0</v>
      </c>
      <c r="E147" s="478">
        <f>+'Información inicial'!F849</f>
        <v>0</v>
      </c>
      <c r="F147" s="478">
        <f>+'Información inicial'!G849</f>
        <v>0</v>
      </c>
      <c r="G147" s="478">
        <f>+'Información inicial'!H849</f>
        <v>0</v>
      </c>
      <c r="H147" s="10"/>
    </row>
    <row r="148" spans="1:8" hidden="1" x14ac:dyDescent="0.15">
      <c r="A148" s="10">
        <v>141</v>
      </c>
      <c r="B148" s="477" t="str">
        <f>+'Información inicial'!B851</f>
        <v xml:space="preserve"> </v>
      </c>
      <c r="C148" s="478">
        <f>+'Información inicial'!D853</f>
        <v>0</v>
      </c>
      <c r="D148" s="478">
        <f>+'Información inicial'!E853</f>
        <v>0</v>
      </c>
      <c r="E148" s="478">
        <f>+'Información inicial'!F853</f>
        <v>0</v>
      </c>
      <c r="F148" s="478">
        <f>+'Información inicial'!G853</f>
        <v>0</v>
      </c>
      <c r="G148" s="478">
        <f>+'Información inicial'!H853</f>
        <v>0</v>
      </c>
      <c r="H148" s="10"/>
    </row>
    <row r="149" spans="1:8" hidden="1" x14ac:dyDescent="0.15">
      <c r="A149" s="10">
        <v>142</v>
      </c>
      <c r="B149" s="477" t="str">
        <f>+'Información inicial'!B855</f>
        <v xml:space="preserve"> </v>
      </c>
      <c r="C149" s="478">
        <f>+'Información inicial'!D857</f>
        <v>0</v>
      </c>
      <c r="D149" s="478">
        <f>+'Información inicial'!E857</f>
        <v>0</v>
      </c>
      <c r="E149" s="478">
        <f>+'Información inicial'!F857</f>
        <v>0</v>
      </c>
      <c r="F149" s="478">
        <f>+'Información inicial'!G857</f>
        <v>0</v>
      </c>
      <c r="G149" s="478">
        <f>+'Información inicial'!H857</f>
        <v>0</v>
      </c>
      <c r="H149" s="10"/>
    </row>
    <row r="150" spans="1:8" hidden="1" x14ac:dyDescent="0.15">
      <c r="A150" s="10">
        <v>143</v>
      </c>
      <c r="B150" s="477" t="str">
        <f>+'Información inicial'!B859</f>
        <v xml:space="preserve"> </v>
      </c>
      <c r="C150" s="478">
        <f>+'Información inicial'!D861</f>
        <v>0</v>
      </c>
      <c r="D150" s="478">
        <f>+'Información inicial'!E861</f>
        <v>0</v>
      </c>
      <c r="E150" s="478">
        <f>+'Información inicial'!F861</f>
        <v>0</v>
      </c>
      <c r="F150" s="478">
        <f>+'Información inicial'!G861</f>
        <v>0</v>
      </c>
      <c r="G150" s="478">
        <f>+'Información inicial'!H861</f>
        <v>0</v>
      </c>
      <c r="H150" s="10"/>
    </row>
    <row r="151" spans="1:8" hidden="1" x14ac:dyDescent="0.15">
      <c r="A151" s="10">
        <v>144</v>
      </c>
      <c r="B151" s="477" t="str">
        <f>+'Información inicial'!B863</f>
        <v xml:space="preserve"> </v>
      </c>
      <c r="C151" s="478">
        <f>+'Información inicial'!D865</f>
        <v>0</v>
      </c>
      <c r="D151" s="478">
        <f>+'Información inicial'!E865</f>
        <v>0</v>
      </c>
      <c r="E151" s="478">
        <f>+'Información inicial'!F865</f>
        <v>0</v>
      </c>
      <c r="F151" s="478">
        <f>+'Información inicial'!G865</f>
        <v>0</v>
      </c>
      <c r="G151" s="478">
        <f>+'Información inicial'!H865</f>
        <v>0</v>
      </c>
      <c r="H151" s="10"/>
    </row>
    <row r="152" spans="1:8" hidden="1" x14ac:dyDescent="0.15">
      <c r="A152" s="10">
        <v>145</v>
      </c>
      <c r="B152" s="477" t="str">
        <f>+'Información inicial'!B867</f>
        <v xml:space="preserve"> </v>
      </c>
      <c r="C152" s="478">
        <f>+'Información inicial'!D869</f>
        <v>0</v>
      </c>
      <c r="D152" s="478">
        <f>+'Información inicial'!E869</f>
        <v>0</v>
      </c>
      <c r="E152" s="478">
        <f>+'Información inicial'!F869</f>
        <v>0</v>
      </c>
      <c r="F152" s="478">
        <f>+'Información inicial'!G869</f>
        <v>0</v>
      </c>
      <c r="G152" s="478">
        <f>+'Información inicial'!H869</f>
        <v>0</v>
      </c>
      <c r="H152" s="10"/>
    </row>
    <row r="153" spans="1:8" hidden="1" x14ac:dyDescent="0.15">
      <c r="A153" s="10">
        <v>146</v>
      </c>
      <c r="B153" s="477" t="str">
        <f>+'Información inicial'!B871</f>
        <v xml:space="preserve"> </v>
      </c>
      <c r="C153" s="478">
        <f>+'Información inicial'!D873</f>
        <v>0</v>
      </c>
      <c r="D153" s="478">
        <f>+'Información inicial'!E873</f>
        <v>0</v>
      </c>
      <c r="E153" s="478">
        <f>+'Información inicial'!F873</f>
        <v>0</v>
      </c>
      <c r="F153" s="478">
        <f>+'Información inicial'!G873</f>
        <v>0</v>
      </c>
      <c r="G153" s="478">
        <f>+'Información inicial'!H873</f>
        <v>0</v>
      </c>
      <c r="H153" s="10"/>
    </row>
    <row r="154" spans="1:8" hidden="1" x14ac:dyDescent="0.15">
      <c r="A154" s="10">
        <v>147</v>
      </c>
      <c r="B154" s="477" t="str">
        <f>+'Información inicial'!B875</f>
        <v xml:space="preserve"> </v>
      </c>
      <c r="C154" s="478">
        <f>+'Información inicial'!D877</f>
        <v>0</v>
      </c>
      <c r="D154" s="478">
        <f>+'Información inicial'!E877</f>
        <v>0</v>
      </c>
      <c r="E154" s="478">
        <f>+'Información inicial'!F877</f>
        <v>0</v>
      </c>
      <c r="F154" s="478">
        <f>+'Información inicial'!G877</f>
        <v>0</v>
      </c>
      <c r="G154" s="478">
        <f>+'Información inicial'!H877</f>
        <v>0</v>
      </c>
      <c r="H154" s="10"/>
    </row>
    <row r="155" spans="1:8" hidden="1" x14ac:dyDescent="0.15">
      <c r="A155" s="10">
        <v>148</v>
      </c>
      <c r="B155" s="477" t="str">
        <f>+'Información inicial'!B879</f>
        <v xml:space="preserve"> </v>
      </c>
      <c r="C155" s="478">
        <f>+'Información inicial'!D881</f>
        <v>0</v>
      </c>
      <c r="D155" s="478">
        <f>+'Información inicial'!E881</f>
        <v>0</v>
      </c>
      <c r="E155" s="478">
        <f>+'Información inicial'!F881</f>
        <v>0</v>
      </c>
      <c r="F155" s="478">
        <f>+'Información inicial'!G881</f>
        <v>0</v>
      </c>
      <c r="G155" s="478">
        <f>+'Información inicial'!H881</f>
        <v>0</v>
      </c>
      <c r="H155" s="10"/>
    </row>
    <row r="156" spans="1:8" hidden="1" x14ac:dyDescent="0.15">
      <c r="A156" s="10">
        <v>149</v>
      </c>
      <c r="B156" s="477" t="str">
        <f>+'Información inicial'!B883</f>
        <v xml:space="preserve"> </v>
      </c>
      <c r="C156" s="478">
        <f>+'Información inicial'!D885</f>
        <v>0</v>
      </c>
      <c r="D156" s="478">
        <f>+'Información inicial'!E885</f>
        <v>0</v>
      </c>
      <c r="E156" s="478">
        <f>+'Información inicial'!F885</f>
        <v>0</v>
      </c>
      <c r="F156" s="478">
        <f>+'Información inicial'!G885</f>
        <v>0</v>
      </c>
      <c r="G156" s="478">
        <f>+'Información inicial'!H885</f>
        <v>0</v>
      </c>
      <c r="H156" s="10"/>
    </row>
    <row r="157" spans="1:8" hidden="1" x14ac:dyDescent="0.15">
      <c r="A157" s="10">
        <v>150</v>
      </c>
      <c r="B157" s="477" t="str">
        <f>+'Información inicial'!B887</f>
        <v xml:space="preserve"> </v>
      </c>
      <c r="C157" s="480">
        <f>+'Información inicial'!D889</f>
        <v>0</v>
      </c>
      <c r="D157" s="480">
        <f>+'Información inicial'!E889</f>
        <v>0</v>
      </c>
      <c r="E157" s="480">
        <f>+'Información inicial'!F889</f>
        <v>0</v>
      </c>
      <c r="F157" s="480">
        <f>+'Información inicial'!G889</f>
        <v>0</v>
      </c>
      <c r="G157" s="480">
        <f>+'Información inicial'!H889</f>
        <v>0</v>
      </c>
      <c r="H157" s="10"/>
    </row>
    <row r="158" spans="1:8" hidden="1" x14ac:dyDescent="0.15">
      <c r="A158" s="10">
        <v>151</v>
      </c>
      <c r="B158" s="477" t="str">
        <f>+'Información inicial'!B891</f>
        <v xml:space="preserve"> </v>
      </c>
      <c r="C158" s="478">
        <f>+'Información inicial'!D893</f>
        <v>0</v>
      </c>
      <c r="D158" s="478">
        <f>+'Información inicial'!E893</f>
        <v>0</v>
      </c>
      <c r="E158" s="478">
        <f>+'Información inicial'!F893</f>
        <v>0</v>
      </c>
      <c r="F158" s="478">
        <f>+'Información inicial'!G893</f>
        <v>0</v>
      </c>
      <c r="G158" s="478">
        <f>+'Información inicial'!H893</f>
        <v>0</v>
      </c>
      <c r="H158" s="10"/>
    </row>
    <row r="159" spans="1:8" hidden="1" x14ac:dyDescent="0.15">
      <c r="A159" s="10">
        <v>152</v>
      </c>
      <c r="B159" s="477" t="str">
        <f>+'Información inicial'!B895</f>
        <v xml:space="preserve"> </v>
      </c>
      <c r="C159" s="478">
        <f>+'Información inicial'!D897</f>
        <v>0</v>
      </c>
      <c r="D159" s="478">
        <f>+'Información inicial'!E897</f>
        <v>0</v>
      </c>
      <c r="E159" s="478">
        <f>+'Información inicial'!F897</f>
        <v>0</v>
      </c>
      <c r="F159" s="478">
        <f>+'Información inicial'!G897</f>
        <v>0</v>
      </c>
      <c r="G159" s="478">
        <f>+'Información inicial'!H897</f>
        <v>0</v>
      </c>
      <c r="H159" s="10"/>
    </row>
    <row r="160" spans="1:8" hidden="1" x14ac:dyDescent="0.15">
      <c r="A160" s="10">
        <v>153</v>
      </c>
      <c r="B160" s="477" t="str">
        <f>+'Información inicial'!B899</f>
        <v xml:space="preserve"> </v>
      </c>
      <c r="C160" s="478">
        <f>+'Información inicial'!D901</f>
        <v>0</v>
      </c>
      <c r="D160" s="478">
        <f>+'Información inicial'!E901</f>
        <v>0</v>
      </c>
      <c r="E160" s="478">
        <f>+'Información inicial'!F901</f>
        <v>0</v>
      </c>
      <c r="F160" s="478">
        <f>+'Información inicial'!G901</f>
        <v>0</v>
      </c>
      <c r="G160" s="478">
        <f>+'Información inicial'!H901</f>
        <v>0</v>
      </c>
      <c r="H160" s="10"/>
    </row>
    <row r="161" spans="1:8" hidden="1" x14ac:dyDescent="0.15">
      <c r="A161" s="10">
        <v>154</v>
      </c>
      <c r="B161" s="477" t="str">
        <f>+'Información inicial'!B903</f>
        <v xml:space="preserve"> </v>
      </c>
      <c r="C161" s="478">
        <f>+'Información inicial'!D905</f>
        <v>0</v>
      </c>
      <c r="D161" s="478">
        <f>+'Información inicial'!E905</f>
        <v>0</v>
      </c>
      <c r="E161" s="478">
        <f>+'Información inicial'!F905</f>
        <v>0</v>
      </c>
      <c r="F161" s="478">
        <f>+'Información inicial'!G905</f>
        <v>0</v>
      </c>
      <c r="G161" s="478">
        <f>+'Información inicial'!H905</f>
        <v>0</v>
      </c>
      <c r="H161" s="10"/>
    </row>
    <row r="162" spans="1:8" hidden="1" x14ac:dyDescent="0.15">
      <c r="A162" s="10">
        <v>155</v>
      </c>
      <c r="B162" s="477" t="str">
        <f>+'Información inicial'!B907</f>
        <v xml:space="preserve"> </v>
      </c>
      <c r="C162" s="478">
        <f>+'Información inicial'!D909</f>
        <v>0</v>
      </c>
      <c r="D162" s="478">
        <f>+'Información inicial'!E909</f>
        <v>0</v>
      </c>
      <c r="E162" s="478">
        <f>+'Información inicial'!F909</f>
        <v>0</v>
      </c>
      <c r="F162" s="478">
        <f>+'Información inicial'!G909</f>
        <v>0</v>
      </c>
      <c r="G162" s="478">
        <f>+'Información inicial'!H909</f>
        <v>0</v>
      </c>
      <c r="H162" s="10"/>
    </row>
    <row r="163" spans="1:8" hidden="1" x14ac:dyDescent="0.15">
      <c r="A163" s="10">
        <v>156</v>
      </c>
      <c r="B163" s="477" t="str">
        <f>+'Información inicial'!B911</f>
        <v xml:space="preserve"> </v>
      </c>
      <c r="C163" s="478">
        <f>+'Información inicial'!D913</f>
        <v>0</v>
      </c>
      <c r="D163" s="478">
        <f>+'Información inicial'!E913</f>
        <v>0</v>
      </c>
      <c r="E163" s="478">
        <f>+'Información inicial'!F913</f>
        <v>0</v>
      </c>
      <c r="F163" s="478">
        <f>+'Información inicial'!G913</f>
        <v>0</v>
      </c>
      <c r="G163" s="478">
        <f>+'Información inicial'!H913</f>
        <v>0</v>
      </c>
      <c r="H163" s="10"/>
    </row>
    <row r="164" spans="1:8" hidden="1" x14ac:dyDescent="0.15">
      <c r="A164" s="10">
        <v>157</v>
      </c>
      <c r="B164" s="477" t="str">
        <f>+'Información inicial'!B915</f>
        <v xml:space="preserve"> </v>
      </c>
      <c r="C164" s="478">
        <f>+'Información inicial'!D917</f>
        <v>0</v>
      </c>
      <c r="D164" s="478">
        <f>+'Información inicial'!E917</f>
        <v>0</v>
      </c>
      <c r="E164" s="478">
        <f>+'Información inicial'!F917</f>
        <v>0</v>
      </c>
      <c r="F164" s="478">
        <f>+'Información inicial'!G917</f>
        <v>0</v>
      </c>
      <c r="G164" s="478">
        <f>+'Información inicial'!H917</f>
        <v>0</v>
      </c>
      <c r="H164" s="10"/>
    </row>
    <row r="165" spans="1:8" hidden="1" x14ac:dyDescent="0.15">
      <c r="A165" s="10">
        <v>158</v>
      </c>
      <c r="B165" s="477" t="str">
        <f>+'Información inicial'!B919</f>
        <v xml:space="preserve"> </v>
      </c>
      <c r="C165" s="478">
        <f>+'Información inicial'!D921</f>
        <v>0</v>
      </c>
      <c r="D165" s="478">
        <f>+'Información inicial'!E921</f>
        <v>0</v>
      </c>
      <c r="E165" s="478">
        <f>+'Información inicial'!F921</f>
        <v>0</v>
      </c>
      <c r="F165" s="478">
        <f>+'Información inicial'!G921</f>
        <v>0</v>
      </c>
      <c r="G165" s="478">
        <f>+'Información inicial'!H921</f>
        <v>0</v>
      </c>
      <c r="H165" s="10"/>
    </row>
    <row r="166" spans="1:8" hidden="1" x14ac:dyDescent="0.15">
      <c r="A166" s="10">
        <v>159</v>
      </c>
      <c r="B166" s="477" t="str">
        <f>+'Información inicial'!B923</f>
        <v xml:space="preserve"> </v>
      </c>
      <c r="C166" s="478">
        <f>+'Información inicial'!D925</f>
        <v>0</v>
      </c>
      <c r="D166" s="478">
        <f>+'Información inicial'!E925</f>
        <v>0</v>
      </c>
      <c r="E166" s="478">
        <f>+'Información inicial'!F925</f>
        <v>0</v>
      </c>
      <c r="F166" s="478">
        <f>+'Información inicial'!G925</f>
        <v>0</v>
      </c>
      <c r="G166" s="478">
        <f>+'Información inicial'!H925</f>
        <v>0</v>
      </c>
      <c r="H166" s="10"/>
    </row>
    <row r="167" spans="1:8" hidden="1" x14ac:dyDescent="0.15">
      <c r="A167" s="10">
        <v>160</v>
      </c>
      <c r="B167" s="477" t="str">
        <f>+'Información inicial'!B927</f>
        <v xml:space="preserve"> </v>
      </c>
      <c r="C167" s="478">
        <f>+'Información inicial'!D929</f>
        <v>0</v>
      </c>
      <c r="D167" s="478">
        <f>+'Información inicial'!E929</f>
        <v>0</v>
      </c>
      <c r="E167" s="478">
        <f>+'Información inicial'!F929</f>
        <v>0</v>
      </c>
      <c r="F167" s="478">
        <f>+'Información inicial'!G929</f>
        <v>0</v>
      </c>
      <c r="G167" s="478">
        <f>+'Información inicial'!H929</f>
        <v>0</v>
      </c>
      <c r="H167" s="10"/>
    </row>
    <row r="168" spans="1:8" hidden="1" x14ac:dyDescent="0.15">
      <c r="A168" s="10">
        <v>161</v>
      </c>
      <c r="B168" s="477" t="str">
        <f>+'Información inicial'!B931</f>
        <v xml:space="preserve"> </v>
      </c>
      <c r="C168" s="478">
        <f>+'Información inicial'!D933</f>
        <v>0</v>
      </c>
      <c r="D168" s="478">
        <f>+'Información inicial'!E933</f>
        <v>0</v>
      </c>
      <c r="E168" s="478">
        <f>+'Información inicial'!F933</f>
        <v>0</v>
      </c>
      <c r="F168" s="478">
        <f>+'Información inicial'!G933</f>
        <v>0</v>
      </c>
      <c r="G168" s="478">
        <f>+'Información inicial'!H933</f>
        <v>0</v>
      </c>
      <c r="H168" s="10"/>
    </row>
    <row r="169" spans="1:8" hidden="1" x14ac:dyDescent="0.15">
      <c r="A169" s="10">
        <v>162</v>
      </c>
      <c r="B169" s="477" t="str">
        <f>+'Información inicial'!B935</f>
        <v xml:space="preserve"> </v>
      </c>
      <c r="C169" s="478">
        <f>+'Información inicial'!D937</f>
        <v>0</v>
      </c>
      <c r="D169" s="478">
        <f>+'Información inicial'!E937</f>
        <v>0</v>
      </c>
      <c r="E169" s="478">
        <f>+'Información inicial'!F937</f>
        <v>0</v>
      </c>
      <c r="F169" s="478">
        <f>+'Información inicial'!G937</f>
        <v>0</v>
      </c>
      <c r="G169" s="478">
        <f>+'Información inicial'!H937</f>
        <v>0</v>
      </c>
      <c r="H169" s="10"/>
    </row>
    <row r="170" spans="1:8" hidden="1" x14ac:dyDescent="0.15">
      <c r="A170" s="10">
        <v>163</v>
      </c>
      <c r="B170" s="477" t="str">
        <f>+'Información inicial'!B939</f>
        <v xml:space="preserve"> </v>
      </c>
      <c r="C170" s="478">
        <f>+'Información inicial'!D941</f>
        <v>0</v>
      </c>
      <c r="D170" s="478">
        <f>+'Información inicial'!E941</f>
        <v>0</v>
      </c>
      <c r="E170" s="478">
        <f>+'Información inicial'!F941</f>
        <v>0</v>
      </c>
      <c r="F170" s="478">
        <f>+'Información inicial'!G941</f>
        <v>0</v>
      </c>
      <c r="G170" s="478">
        <f>+'Información inicial'!H941</f>
        <v>0</v>
      </c>
      <c r="H170" s="10"/>
    </row>
    <row r="171" spans="1:8" hidden="1" x14ac:dyDescent="0.15">
      <c r="A171" s="10">
        <v>164</v>
      </c>
      <c r="B171" s="477" t="str">
        <f>+'Información inicial'!B943</f>
        <v xml:space="preserve"> </v>
      </c>
      <c r="C171" s="478">
        <f>+'Información inicial'!D945</f>
        <v>0</v>
      </c>
      <c r="D171" s="478">
        <f>+'Información inicial'!E945</f>
        <v>0</v>
      </c>
      <c r="E171" s="478">
        <f>+'Información inicial'!F945</f>
        <v>0</v>
      </c>
      <c r="F171" s="478">
        <f>+'Información inicial'!G945</f>
        <v>0</v>
      </c>
      <c r="G171" s="478">
        <f>+'Información inicial'!H945</f>
        <v>0</v>
      </c>
      <c r="H171" s="10"/>
    </row>
    <row r="172" spans="1:8" hidden="1" x14ac:dyDescent="0.15">
      <c r="A172" s="10">
        <v>165</v>
      </c>
      <c r="B172" s="477" t="str">
        <f>+'Información inicial'!B947</f>
        <v xml:space="preserve"> </v>
      </c>
      <c r="C172" s="478">
        <f>+'Información inicial'!D949</f>
        <v>0</v>
      </c>
      <c r="D172" s="478">
        <f>+'Información inicial'!E949</f>
        <v>0</v>
      </c>
      <c r="E172" s="478">
        <f>+'Información inicial'!F949</f>
        <v>0</v>
      </c>
      <c r="F172" s="478">
        <f>+'Información inicial'!G949</f>
        <v>0</v>
      </c>
      <c r="G172" s="478">
        <f>+'Información inicial'!H949</f>
        <v>0</v>
      </c>
      <c r="H172" s="10"/>
    </row>
    <row r="173" spans="1:8" hidden="1" x14ac:dyDescent="0.15">
      <c r="A173" s="10">
        <v>166</v>
      </c>
      <c r="B173" s="477" t="str">
        <f>+'Información inicial'!B951</f>
        <v xml:space="preserve"> </v>
      </c>
      <c r="C173" s="478">
        <f>+'Información inicial'!D953</f>
        <v>0</v>
      </c>
      <c r="D173" s="478">
        <f>+'Información inicial'!E953</f>
        <v>0</v>
      </c>
      <c r="E173" s="478">
        <f>+'Información inicial'!F953</f>
        <v>0</v>
      </c>
      <c r="F173" s="478">
        <f>+'Información inicial'!G953</f>
        <v>0</v>
      </c>
      <c r="G173" s="478">
        <f>+'Información inicial'!H953</f>
        <v>0</v>
      </c>
      <c r="H173" s="10"/>
    </row>
    <row r="174" spans="1:8" hidden="1" x14ac:dyDescent="0.15">
      <c r="A174" s="10">
        <v>167</v>
      </c>
      <c r="B174" s="477" t="str">
        <f>+'Información inicial'!B955</f>
        <v xml:space="preserve"> </v>
      </c>
      <c r="C174" s="478">
        <f>+'Información inicial'!D957</f>
        <v>0</v>
      </c>
      <c r="D174" s="478">
        <f>+'Información inicial'!E957</f>
        <v>0</v>
      </c>
      <c r="E174" s="478">
        <f>+'Información inicial'!F957</f>
        <v>0</v>
      </c>
      <c r="F174" s="478">
        <f>+'Información inicial'!G957</f>
        <v>0</v>
      </c>
      <c r="G174" s="478">
        <f>+'Información inicial'!H957</f>
        <v>0</v>
      </c>
      <c r="H174" s="10"/>
    </row>
    <row r="175" spans="1:8" hidden="1" x14ac:dyDescent="0.15">
      <c r="A175" s="10">
        <v>168</v>
      </c>
      <c r="B175" s="477" t="str">
        <f>+'Información inicial'!B959</f>
        <v xml:space="preserve"> </v>
      </c>
      <c r="C175" s="478">
        <f>+'Información inicial'!D961</f>
        <v>0</v>
      </c>
      <c r="D175" s="478">
        <f>+'Información inicial'!E961</f>
        <v>0</v>
      </c>
      <c r="E175" s="478">
        <f>+'Información inicial'!F961</f>
        <v>0</v>
      </c>
      <c r="F175" s="478">
        <f>+'Información inicial'!G961</f>
        <v>0</v>
      </c>
      <c r="G175" s="478">
        <f>+'Información inicial'!H961</f>
        <v>0</v>
      </c>
      <c r="H175" s="10"/>
    </row>
    <row r="176" spans="1:8" hidden="1" x14ac:dyDescent="0.15">
      <c r="A176" s="10">
        <v>169</v>
      </c>
      <c r="B176" s="477" t="str">
        <f>+'Información inicial'!B963</f>
        <v xml:space="preserve"> </v>
      </c>
      <c r="C176" s="478">
        <f>+'Información inicial'!D965</f>
        <v>0</v>
      </c>
      <c r="D176" s="478">
        <f>+'Información inicial'!E965</f>
        <v>0</v>
      </c>
      <c r="E176" s="478">
        <f>+'Información inicial'!F965</f>
        <v>0</v>
      </c>
      <c r="F176" s="478">
        <f>+'Información inicial'!G965</f>
        <v>0</v>
      </c>
      <c r="G176" s="478">
        <f>+'Información inicial'!H965</f>
        <v>0</v>
      </c>
      <c r="H176" s="10"/>
    </row>
    <row r="177" spans="1:8" hidden="1" x14ac:dyDescent="0.15">
      <c r="A177" s="10">
        <v>170</v>
      </c>
      <c r="B177" s="477" t="str">
        <f>+'Información inicial'!B967</f>
        <v xml:space="preserve"> </v>
      </c>
      <c r="C177" s="478">
        <f>+'Información inicial'!D969</f>
        <v>0</v>
      </c>
      <c r="D177" s="478">
        <f>+'Información inicial'!E969</f>
        <v>0</v>
      </c>
      <c r="E177" s="478">
        <f>+'Información inicial'!F969</f>
        <v>0</v>
      </c>
      <c r="F177" s="478">
        <f>+'Información inicial'!G969</f>
        <v>0</v>
      </c>
      <c r="G177" s="478">
        <f>+'Información inicial'!H969</f>
        <v>0</v>
      </c>
      <c r="H177" s="10"/>
    </row>
    <row r="178" spans="1:8" hidden="1" x14ac:dyDescent="0.15">
      <c r="A178" s="10">
        <v>171</v>
      </c>
      <c r="B178" s="477" t="str">
        <f>+'Información inicial'!B971</f>
        <v xml:space="preserve"> </v>
      </c>
      <c r="C178" s="478">
        <f>+'Información inicial'!D973</f>
        <v>0</v>
      </c>
      <c r="D178" s="478">
        <f>+'Información inicial'!E973</f>
        <v>0</v>
      </c>
      <c r="E178" s="478">
        <f>+'Información inicial'!F973</f>
        <v>0</v>
      </c>
      <c r="F178" s="478">
        <f>+'Información inicial'!G973</f>
        <v>0</v>
      </c>
      <c r="G178" s="478">
        <f>+'Información inicial'!H973</f>
        <v>0</v>
      </c>
      <c r="H178" s="10"/>
    </row>
    <row r="179" spans="1:8" hidden="1" x14ac:dyDescent="0.15">
      <c r="A179" s="10">
        <v>172</v>
      </c>
      <c r="B179" s="477" t="str">
        <f>+'Información inicial'!B975</f>
        <v xml:space="preserve"> </v>
      </c>
      <c r="C179" s="478">
        <f>+'Información inicial'!D977</f>
        <v>0</v>
      </c>
      <c r="D179" s="478">
        <f>+'Información inicial'!E977</f>
        <v>0</v>
      </c>
      <c r="E179" s="478">
        <f>+'Información inicial'!F977</f>
        <v>0</v>
      </c>
      <c r="F179" s="478">
        <f>+'Información inicial'!G977</f>
        <v>0</v>
      </c>
      <c r="G179" s="478">
        <f>+'Información inicial'!H977</f>
        <v>0</v>
      </c>
      <c r="H179" s="10"/>
    </row>
    <row r="180" spans="1:8" hidden="1" x14ac:dyDescent="0.15">
      <c r="A180" s="10">
        <v>173</v>
      </c>
      <c r="B180" s="477" t="str">
        <f>+'Información inicial'!B979</f>
        <v xml:space="preserve"> </v>
      </c>
      <c r="C180" s="478">
        <f>+'Información inicial'!D981</f>
        <v>0</v>
      </c>
      <c r="D180" s="478">
        <f>+'Información inicial'!E981</f>
        <v>0</v>
      </c>
      <c r="E180" s="478">
        <f>+'Información inicial'!F981</f>
        <v>0</v>
      </c>
      <c r="F180" s="478">
        <f>+'Información inicial'!G981</f>
        <v>0</v>
      </c>
      <c r="G180" s="478">
        <f>+'Información inicial'!H981</f>
        <v>0</v>
      </c>
      <c r="H180" s="10"/>
    </row>
    <row r="181" spans="1:8" hidden="1" x14ac:dyDescent="0.15">
      <c r="A181" s="10">
        <v>174</v>
      </c>
      <c r="B181" s="477" t="str">
        <f>+'Información inicial'!B983</f>
        <v xml:space="preserve"> </v>
      </c>
      <c r="C181" s="478">
        <f>+'Información inicial'!D985</f>
        <v>0</v>
      </c>
      <c r="D181" s="478">
        <f>+'Información inicial'!E985</f>
        <v>0</v>
      </c>
      <c r="E181" s="478">
        <f>+'Información inicial'!F985</f>
        <v>0</v>
      </c>
      <c r="F181" s="478">
        <f>+'Información inicial'!G985</f>
        <v>0</v>
      </c>
      <c r="G181" s="478">
        <f>+'Información inicial'!H985</f>
        <v>0</v>
      </c>
      <c r="H181" s="10"/>
    </row>
    <row r="182" spans="1:8" hidden="1" x14ac:dyDescent="0.15">
      <c r="A182" s="10">
        <v>175</v>
      </c>
      <c r="B182" s="477" t="str">
        <f>+'Información inicial'!B987</f>
        <v xml:space="preserve"> </v>
      </c>
      <c r="C182" s="478">
        <f>+'Información inicial'!D989</f>
        <v>0</v>
      </c>
      <c r="D182" s="478">
        <f>+'Información inicial'!E989</f>
        <v>0</v>
      </c>
      <c r="E182" s="478">
        <f>+'Información inicial'!F989</f>
        <v>0</v>
      </c>
      <c r="F182" s="478">
        <f>+'Información inicial'!G989</f>
        <v>0</v>
      </c>
      <c r="G182" s="478">
        <f>+'Información inicial'!H989</f>
        <v>0</v>
      </c>
      <c r="H182" s="10"/>
    </row>
    <row r="183" spans="1:8" hidden="1" x14ac:dyDescent="0.15">
      <c r="A183" s="10">
        <v>176</v>
      </c>
      <c r="B183" s="477" t="str">
        <f>+'Información inicial'!B991</f>
        <v xml:space="preserve"> </v>
      </c>
      <c r="C183" s="478">
        <f>+'Información inicial'!D993</f>
        <v>0</v>
      </c>
      <c r="D183" s="478">
        <f>+'Información inicial'!E993</f>
        <v>0</v>
      </c>
      <c r="E183" s="478">
        <f>+'Información inicial'!F993</f>
        <v>0</v>
      </c>
      <c r="F183" s="478">
        <f>+'Información inicial'!G993</f>
        <v>0</v>
      </c>
      <c r="G183" s="478">
        <f>+'Información inicial'!H993</f>
        <v>0</v>
      </c>
      <c r="H183" s="10"/>
    </row>
    <row r="184" spans="1:8" hidden="1" x14ac:dyDescent="0.15">
      <c r="A184" s="10">
        <v>177</v>
      </c>
      <c r="B184" s="477" t="str">
        <f>+'Información inicial'!B995</f>
        <v xml:space="preserve"> </v>
      </c>
      <c r="C184" s="478">
        <f>+'Información inicial'!D997</f>
        <v>0</v>
      </c>
      <c r="D184" s="478">
        <f>+'Información inicial'!E997</f>
        <v>0</v>
      </c>
      <c r="E184" s="478">
        <f>+'Información inicial'!F997</f>
        <v>0</v>
      </c>
      <c r="F184" s="478">
        <f>+'Información inicial'!G997</f>
        <v>0</v>
      </c>
      <c r="G184" s="478">
        <f>+'Información inicial'!H997</f>
        <v>0</v>
      </c>
      <c r="H184" s="10"/>
    </row>
    <row r="185" spans="1:8" hidden="1" x14ac:dyDescent="0.15">
      <c r="A185" s="10">
        <v>178</v>
      </c>
      <c r="B185" s="477" t="str">
        <f>+'Información inicial'!B999</f>
        <v xml:space="preserve"> </v>
      </c>
      <c r="C185" s="478">
        <f>+'Información inicial'!D1001</f>
        <v>0</v>
      </c>
      <c r="D185" s="478">
        <f>+'Información inicial'!E1001</f>
        <v>0</v>
      </c>
      <c r="E185" s="478">
        <f>+'Información inicial'!F1001</f>
        <v>0</v>
      </c>
      <c r="F185" s="478">
        <f>+'Información inicial'!G1001</f>
        <v>0</v>
      </c>
      <c r="G185" s="478">
        <f>+'Información inicial'!H1001</f>
        <v>0</v>
      </c>
      <c r="H185" s="10"/>
    </row>
    <row r="186" spans="1:8" hidden="1" x14ac:dyDescent="0.15">
      <c r="A186" s="10">
        <v>179</v>
      </c>
      <c r="B186" s="477" t="str">
        <f>+'Información inicial'!B1003</f>
        <v xml:space="preserve"> </v>
      </c>
      <c r="C186" s="478">
        <f>+'Información inicial'!D1005</f>
        <v>0</v>
      </c>
      <c r="D186" s="478">
        <f>+'Información inicial'!E1005</f>
        <v>0</v>
      </c>
      <c r="E186" s="478">
        <f>+'Información inicial'!F1005</f>
        <v>0</v>
      </c>
      <c r="F186" s="478">
        <f>+'Información inicial'!G1005</f>
        <v>0</v>
      </c>
      <c r="G186" s="478">
        <f>+'Información inicial'!H1005</f>
        <v>0</v>
      </c>
      <c r="H186" s="10"/>
    </row>
    <row r="187" spans="1:8" hidden="1" x14ac:dyDescent="0.15">
      <c r="A187" s="10">
        <v>180</v>
      </c>
      <c r="B187" s="477" t="str">
        <f>+'Información inicial'!B1007</f>
        <v xml:space="preserve"> </v>
      </c>
      <c r="C187" s="478">
        <f>+'Información inicial'!D1009</f>
        <v>0</v>
      </c>
      <c r="D187" s="478">
        <f>+'Información inicial'!E1009</f>
        <v>0</v>
      </c>
      <c r="E187" s="478">
        <f>+'Información inicial'!F1009</f>
        <v>0</v>
      </c>
      <c r="F187" s="478">
        <f>+'Información inicial'!G1009</f>
        <v>0</v>
      </c>
      <c r="G187" s="478">
        <f>+'Información inicial'!H1009</f>
        <v>0</v>
      </c>
      <c r="H187" s="10"/>
    </row>
    <row r="188" spans="1:8" hidden="1" x14ac:dyDescent="0.15">
      <c r="A188" s="10">
        <v>181</v>
      </c>
      <c r="B188" s="477" t="str">
        <f>+'Información inicial'!B1011</f>
        <v xml:space="preserve"> </v>
      </c>
      <c r="C188" s="478">
        <f>+'Información inicial'!D1013</f>
        <v>0</v>
      </c>
      <c r="D188" s="478">
        <f>+'Información inicial'!E1013</f>
        <v>0</v>
      </c>
      <c r="E188" s="478">
        <f>+'Información inicial'!F1013</f>
        <v>0</v>
      </c>
      <c r="F188" s="478">
        <f>+'Información inicial'!G1013</f>
        <v>0</v>
      </c>
      <c r="G188" s="478">
        <f>+'Información inicial'!H1013</f>
        <v>0</v>
      </c>
      <c r="H188" s="10"/>
    </row>
    <row r="189" spans="1:8" hidden="1" x14ac:dyDescent="0.15">
      <c r="A189" s="10">
        <v>182</v>
      </c>
      <c r="B189" s="477" t="str">
        <f>+'Información inicial'!B1015</f>
        <v xml:space="preserve"> </v>
      </c>
      <c r="C189" s="478">
        <f>+'Información inicial'!D1017</f>
        <v>0</v>
      </c>
      <c r="D189" s="478">
        <f>+'Información inicial'!E1017</f>
        <v>0</v>
      </c>
      <c r="E189" s="478">
        <f>+'Información inicial'!F1017</f>
        <v>0</v>
      </c>
      <c r="F189" s="478">
        <f>+'Información inicial'!G1017</f>
        <v>0</v>
      </c>
      <c r="G189" s="478">
        <f>+'Información inicial'!H1017</f>
        <v>0</v>
      </c>
      <c r="H189" s="10"/>
    </row>
    <row r="190" spans="1:8" hidden="1" x14ac:dyDescent="0.15">
      <c r="A190" s="10">
        <v>183</v>
      </c>
      <c r="B190" s="477" t="str">
        <f>+'Información inicial'!B1019</f>
        <v xml:space="preserve"> </v>
      </c>
      <c r="C190" s="478">
        <f>+'Información inicial'!D1021</f>
        <v>0</v>
      </c>
      <c r="D190" s="478">
        <f>+'Información inicial'!E1021</f>
        <v>0</v>
      </c>
      <c r="E190" s="478">
        <f>+'Información inicial'!F1021</f>
        <v>0</v>
      </c>
      <c r="F190" s="478">
        <f>+'Información inicial'!G1021</f>
        <v>0</v>
      </c>
      <c r="G190" s="478">
        <f>+'Información inicial'!H1021</f>
        <v>0</v>
      </c>
      <c r="H190" s="10"/>
    </row>
    <row r="191" spans="1:8" hidden="1" x14ac:dyDescent="0.15">
      <c r="A191" s="10">
        <v>184</v>
      </c>
      <c r="B191" s="477" t="str">
        <f>+'Información inicial'!B1023</f>
        <v xml:space="preserve"> </v>
      </c>
      <c r="C191" s="478">
        <f>+'Información inicial'!D1025</f>
        <v>0</v>
      </c>
      <c r="D191" s="478">
        <f>+'Información inicial'!E1025</f>
        <v>0</v>
      </c>
      <c r="E191" s="478">
        <f>+'Información inicial'!F1025</f>
        <v>0</v>
      </c>
      <c r="F191" s="478">
        <f>+'Información inicial'!G1025</f>
        <v>0</v>
      </c>
      <c r="G191" s="478">
        <f>+'Información inicial'!H1025</f>
        <v>0</v>
      </c>
      <c r="H191" s="10"/>
    </row>
    <row r="192" spans="1:8" hidden="1" x14ac:dyDescent="0.15">
      <c r="A192" s="10">
        <v>185</v>
      </c>
      <c r="B192" s="477" t="str">
        <f>+'Información inicial'!B1027</f>
        <v xml:space="preserve"> </v>
      </c>
      <c r="C192" s="478">
        <f>+'Información inicial'!D1029</f>
        <v>0</v>
      </c>
      <c r="D192" s="478">
        <f>+'Información inicial'!E1029</f>
        <v>0</v>
      </c>
      <c r="E192" s="478">
        <f>+'Información inicial'!F1029</f>
        <v>0</v>
      </c>
      <c r="F192" s="478">
        <f>+'Información inicial'!G1029</f>
        <v>0</v>
      </c>
      <c r="G192" s="478">
        <f>+'Información inicial'!H1029</f>
        <v>0</v>
      </c>
      <c r="H192" s="10"/>
    </row>
    <row r="193" spans="1:8" hidden="1" x14ac:dyDescent="0.15">
      <c r="A193" s="10">
        <v>186</v>
      </c>
      <c r="B193" s="477" t="str">
        <f>+'Información inicial'!B1031</f>
        <v xml:space="preserve"> </v>
      </c>
      <c r="C193" s="478">
        <f>+'Información inicial'!D1033</f>
        <v>0</v>
      </c>
      <c r="D193" s="478">
        <f>+'Información inicial'!E1033</f>
        <v>0</v>
      </c>
      <c r="E193" s="478">
        <f>+'Información inicial'!F1033</f>
        <v>0</v>
      </c>
      <c r="F193" s="478">
        <f>+'Información inicial'!G1033</f>
        <v>0</v>
      </c>
      <c r="G193" s="478">
        <f>+'Información inicial'!H1033</f>
        <v>0</v>
      </c>
      <c r="H193" s="10"/>
    </row>
    <row r="194" spans="1:8" hidden="1" x14ac:dyDescent="0.15">
      <c r="A194" s="10">
        <v>187</v>
      </c>
      <c r="B194" s="477" t="str">
        <f>+'Información inicial'!B1035</f>
        <v xml:space="preserve"> </v>
      </c>
      <c r="C194" s="478">
        <f>+'Información inicial'!D1037</f>
        <v>0</v>
      </c>
      <c r="D194" s="478">
        <f>+'Información inicial'!E1037</f>
        <v>0</v>
      </c>
      <c r="E194" s="478">
        <f>+'Información inicial'!F1037</f>
        <v>0</v>
      </c>
      <c r="F194" s="478">
        <f>+'Información inicial'!G1037</f>
        <v>0</v>
      </c>
      <c r="G194" s="478">
        <f>+'Información inicial'!H1037</f>
        <v>0</v>
      </c>
      <c r="H194" s="10"/>
    </row>
    <row r="195" spans="1:8" hidden="1" x14ac:dyDescent="0.15">
      <c r="A195" s="10">
        <v>188</v>
      </c>
      <c r="B195" s="477" t="str">
        <f>+'Información inicial'!B1039</f>
        <v xml:space="preserve"> </v>
      </c>
      <c r="C195" s="478">
        <f>+'Información inicial'!D1041</f>
        <v>0</v>
      </c>
      <c r="D195" s="478">
        <f>+'Información inicial'!E1041</f>
        <v>0</v>
      </c>
      <c r="E195" s="478">
        <f>+'Información inicial'!F1041</f>
        <v>0</v>
      </c>
      <c r="F195" s="478">
        <f>+'Información inicial'!G1041</f>
        <v>0</v>
      </c>
      <c r="G195" s="478">
        <f>+'Información inicial'!H1041</f>
        <v>0</v>
      </c>
      <c r="H195" s="10"/>
    </row>
    <row r="196" spans="1:8" hidden="1" x14ac:dyDescent="0.15">
      <c r="A196" s="10">
        <v>189</v>
      </c>
      <c r="B196" s="477" t="str">
        <f>+'Información inicial'!B1043</f>
        <v xml:space="preserve"> </v>
      </c>
      <c r="C196" s="478">
        <f>+'Información inicial'!D1045</f>
        <v>0</v>
      </c>
      <c r="D196" s="478">
        <f>+'Información inicial'!E1045</f>
        <v>0</v>
      </c>
      <c r="E196" s="478">
        <f>+'Información inicial'!F1045</f>
        <v>0</v>
      </c>
      <c r="F196" s="478">
        <f>+'Información inicial'!G1045</f>
        <v>0</v>
      </c>
      <c r="G196" s="478">
        <f>+'Información inicial'!H1045</f>
        <v>0</v>
      </c>
      <c r="H196" s="10"/>
    </row>
    <row r="197" spans="1:8" hidden="1" x14ac:dyDescent="0.15">
      <c r="A197" s="10">
        <v>190</v>
      </c>
      <c r="B197" s="477" t="str">
        <f>+'Información inicial'!B1047</f>
        <v xml:space="preserve"> </v>
      </c>
      <c r="C197" s="478">
        <f>+'Información inicial'!D1049</f>
        <v>0</v>
      </c>
      <c r="D197" s="478">
        <f>+'Información inicial'!E1049</f>
        <v>0</v>
      </c>
      <c r="E197" s="478">
        <f>+'Información inicial'!F1049</f>
        <v>0</v>
      </c>
      <c r="F197" s="478">
        <f>+'Información inicial'!G1049</f>
        <v>0</v>
      </c>
      <c r="G197" s="478">
        <f>+'Información inicial'!H1049</f>
        <v>0</v>
      </c>
      <c r="H197" s="10"/>
    </row>
    <row r="198" spans="1:8" hidden="1" x14ac:dyDescent="0.15">
      <c r="A198" s="10">
        <v>191</v>
      </c>
      <c r="B198" s="477" t="str">
        <f>+'Información inicial'!B1051</f>
        <v xml:space="preserve"> </v>
      </c>
      <c r="C198" s="478">
        <f>+'Información inicial'!D1053</f>
        <v>0</v>
      </c>
      <c r="D198" s="478">
        <f>+'Información inicial'!E1053</f>
        <v>0</v>
      </c>
      <c r="E198" s="478">
        <f>+'Información inicial'!F1053</f>
        <v>0</v>
      </c>
      <c r="F198" s="478">
        <f>+'Información inicial'!G1053</f>
        <v>0</v>
      </c>
      <c r="G198" s="478">
        <f>+'Información inicial'!H1053</f>
        <v>0</v>
      </c>
      <c r="H198" s="10"/>
    </row>
    <row r="199" spans="1:8" hidden="1" x14ac:dyDescent="0.15">
      <c r="A199" s="10">
        <v>192</v>
      </c>
      <c r="B199" s="477" t="str">
        <f>+'Información inicial'!B1055</f>
        <v xml:space="preserve"> </v>
      </c>
      <c r="C199" s="478">
        <f>+'Información inicial'!D1057</f>
        <v>0</v>
      </c>
      <c r="D199" s="478">
        <f>+'Información inicial'!E1057</f>
        <v>0</v>
      </c>
      <c r="E199" s="478">
        <f>+'Información inicial'!F1057</f>
        <v>0</v>
      </c>
      <c r="F199" s="478">
        <f>+'Información inicial'!G1057</f>
        <v>0</v>
      </c>
      <c r="G199" s="478">
        <f>+'Información inicial'!H1057</f>
        <v>0</v>
      </c>
      <c r="H199" s="10"/>
    </row>
    <row r="200" spans="1:8" hidden="1" x14ac:dyDescent="0.15">
      <c r="A200" s="10">
        <v>193</v>
      </c>
      <c r="B200" s="477" t="str">
        <f>+'Información inicial'!B1059</f>
        <v xml:space="preserve"> </v>
      </c>
      <c r="C200" s="478">
        <f>+'Información inicial'!D1061</f>
        <v>0</v>
      </c>
      <c r="D200" s="478">
        <f>+'Información inicial'!E1061</f>
        <v>0</v>
      </c>
      <c r="E200" s="478">
        <f>+'Información inicial'!F1061</f>
        <v>0</v>
      </c>
      <c r="F200" s="478">
        <f>+'Información inicial'!G1061</f>
        <v>0</v>
      </c>
      <c r="G200" s="478">
        <f>+'Información inicial'!H1061</f>
        <v>0</v>
      </c>
      <c r="H200" s="10"/>
    </row>
    <row r="201" spans="1:8" hidden="1" x14ac:dyDescent="0.15">
      <c r="A201" s="10">
        <v>194</v>
      </c>
      <c r="B201" s="477" t="str">
        <f>+'Información inicial'!B1063</f>
        <v xml:space="preserve"> </v>
      </c>
      <c r="C201" s="480">
        <f>+'Información inicial'!D1065</f>
        <v>0</v>
      </c>
      <c r="D201" s="478">
        <f>+'Información inicial'!E1065</f>
        <v>0</v>
      </c>
      <c r="E201" s="478">
        <f>+'Información inicial'!F1065</f>
        <v>0</v>
      </c>
      <c r="F201" s="478">
        <f>+'Información inicial'!G1065</f>
        <v>0</v>
      </c>
      <c r="G201" s="478">
        <f>+'Información inicial'!H1065</f>
        <v>0</v>
      </c>
      <c r="H201" s="10"/>
    </row>
    <row r="202" spans="1:8" hidden="1" x14ac:dyDescent="0.15">
      <c r="A202" s="10">
        <v>195</v>
      </c>
      <c r="B202" s="477" t="str">
        <f>+'Información inicial'!B1067</f>
        <v xml:space="preserve"> </v>
      </c>
      <c r="C202" s="480">
        <f>+'Información inicial'!D1069</f>
        <v>0</v>
      </c>
      <c r="D202" s="478">
        <f>+'Información inicial'!E1069</f>
        <v>0</v>
      </c>
      <c r="E202" s="478">
        <f>+'Información inicial'!F1069</f>
        <v>0</v>
      </c>
      <c r="F202" s="478">
        <f>+'Información inicial'!G1069</f>
        <v>0</v>
      </c>
      <c r="G202" s="478">
        <f>+'Información inicial'!H1069</f>
        <v>0</v>
      </c>
      <c r="H202" s="10"/>
    </row>
    <row r="203" spans="1:8" hidden="1" x14ac:dyDescent="0.15">
      <c r="A203" s="10">
        <v>196</v>
      </c>
      <c r="B203" s="477" t="str">
        <f>+'Información inicial'!B1071</f>
        <v xml:space="preserve"> </v>
      </c>
      <c r="C203" s="480">
        <f>+'Información inicial'!D1073</f>
        <v>0</v>
      </c>
      <c r="D203" s="478">
        <f>+'Información inicial'!E1073</f>
        <v>0</v>
      </c>
      <c r="E203" s="478">
        <f>+'Información inicial'!F1073</f>
        <v>0</v>
      </c>
      <c r="F203" s="478">
        <f>+'Información inicial'!G1073</f>
        <v>0</v>
      </c>
      <c r="G203" s="478">
        <f>+'Información inicial'!H1073</f>
        <v>0</v>
      </c>
      <c r="H203" s="10"/>
    </row>
    <row r="204" spans="1:8" hidden="1" x14ac:dyDescent="0.15">
      <c r="A204" s="10">
        <v>197</v>
      </c>
      <c r="B204" s="477" t="str">
        <f>+'Información inicial'!B1075</f>
        <v xml:space="preserve"> </v>
      </c>
      <c r="C204" s="480">
        <f>+'Información inicial'!D1077</f>
        <v>0</v>
      </c>
      <c r="D204" s="478">
        <f>+'Información inicial'!E1077</f>
        <v>0</v>
      </c>
      <c r="E204" s="478">
        <f>+'Información inicial'!F1077</f>
        <v>0</v>
      </c>
      <c r="F204" s="478">
        <f>+'Información inicial'!G1077</f>
        <v>0</v>
      </c>
      <c r="G204" s="478">
        <f>+'Información inicial'!H1077</f>
        <v>0</v>
      </c>
      <c r="H204" s="10"/>
    </row>
    <row r="205" spans="1:8" hidden="1" x14ac:dyDescent="0.15">
      <c r="A205" s="10">
        <v>198</v>
      </c>
      <c r="B205" s="477" t="str">
        <f>+'Información inicial'!B1079</f>
        <v xml:space="preserve"> </v>
      </c>
      <c r="C205" s="480">
        <f>+'Información inicial'!D1081</f>
        <v>0</v>
      </c>
      <c r="D205" s="478">
        <f>+'Información inicial'!E1081</f>
        <v>0</v>
      </c>
      <c r="E205" s="478">
        <f>+'Información inicial'!F1081</f>
        <v>0</v>
      </c>
      <c r="F205" s="478">
        <f>+'Información inicial'!G1081</f>
        <v>0</v>
      </c>
      <c r="G205" s="478">
        <f>+'Información inicial'!H1081</f>
        <v>0</v>
      </c>
      <c r="H205" s="10"/>
    </row>
    <row r="206" spans="1:8" hidden="1" x14ac:dyDescent="0.15">
      <c r="A206" s="10">
        <v>199</v>
      </c>
      <c r="B206" s="477" t="str">
        <f>+'Información inicial'!B1083</f>
        <v xml:space="preserve"> </v>
      </c>
      <c r="C206" s="480">
        <f>+'Información inicial'!D1085</f>
        <v>0</v>
      </c>
      <c r="D206" s="478">
        <f>+'Información inicial'!E1085</f>
        <v>0</v>
      </c>
      <c r="E206" s="478">
        <f>+'Información inicial'!F1085</f>
        <v>0</v>
      </c>
      <c r="F206" s="478">
        <f>+'Información inicial'!G1085</f>
        <v>0</v>
      </c>
      <c r="G206" s="478">
        <f>+'Información inicial'!H1085</f>
        <v>0</v>
      </c>
      <c r="H206" s="10"/>
    </row>
    <row r="207" spans="1:8" hidden="1" x14ac:dyDescent="0.15">
      <c r="A207" s="10">
        <v>200</v>
      </c>
      <c r="B207" s="477" t="str">
        <f>+'Información inicial'!B1087</f>
        <v xml:space="preserve"> </v>
      </c>
      <c r="C207" s="480">
        <f>+'Información inicial'!D1089</f>
        <v>0</v>
      </c>
      <c r="D207" s="480">
        <f>+'Información inicial'!E1089</f>
        <v>0</v>
      </c>
      <c r="E207" s="480">
        <f>+'Información inicial'!F1089</f>
        <v>0</v>
      </c>
      <c r="F207" s="480">
        <f>+'Información inicial'!G1089</f>
        <v>0</v>
      </c>
      <c r="G207" s="480">
        <f>+'Información inicial'!H1089</f>
        <v>0</v>
      </c>
      <c r="H207" s="10"/>
    </row>
    <row r="208" spans="1:8" hidden="1" x14ac:dyDescent="0.15">
      <c r="A208" s="10">
        <v>201</v>
      </c>
      <c r="B208" s="477" t="str">
        <f>+'Información inicial'!B1091</f>
        <v xml:space="preserve"> </v>
      </c>
      <c r="C208" s="480">
        <f>+'Información inicial'!D1093</f>
        <v>0</v>
      </c>
      <c r="D208" s="480">
        <f>+'Información inicial'!E1093</f>
        <v>0</v>
      </c>
      <c r="E208" s="480">
        <f>+'Información inicial'!F1093</f>
        <v>0</v>
      </c>
      <c r="F208" s="480">
        <f>+'Información inicial'!G1093</f>
        <v>0</v>
      </c>
      <c r="G208" s="480">
        <f>+'Información inicial'!H1093</f>
        <v>0</v>
      </c>
      <c r="H208" s="10"/>
    </row>
    <row r="209" spans="1:8" hidden="1" x14ac:dyDescent="0.15">
      <c r="A209" s="10">
        <v>202</v>
      </c>
      <c r="B209" s="477" t="str">
        <f>+'Información inicial'!B1095</f>
        <v xml:space="preserve"> </v>
      </c>
      <c r="C209" s="480">
        <f>+'Información inicial'!D1097</f>
        <v>0</v>
      </c>
      <c r="D209" s="480">
        <f>+'Información inicial'!E1097</f>
        <v>0</v>
      </c>
      <c r="E209" s="480">
        <f>+'Información inicial'!F1097</f>
        <v>0</v>
      </c>
      <c r="F209" s="480">
        <f>+'Información inicial'!G1097</f>
        <v>0</v>
      </c>
      <c r="G209" s="480">
        <f>+'Información inicial'!H1097</f>
        <v>0</v>
      </c>
      <c r="H209" s="10"/>
    </row>
    <row r="210" spans="1:8" hidden="1" x14ac:dyDescent="0.15">
      <c r="A210" s="10">
        <v>203</v>
      </c>
      <c r="B210" s="477" t="str">
        <f>+'Información inicial'!B1099</f>
        <v xml:space="preserve"> </v>
      </c>
      <c r="C210" s="480">
        <f>+'Información inicial'!D1101</f>
        <v>0</v>
      </c>
      <c r="D210" s="480">
        <f>+'Información inicial'!E1101</f>
        <v>0</v>
      </c>
      <c r="E210" s="480">
        <f>+'Información inicial'!F1101</f>
        <v>0</v>
      </c>
      <c r="F210" s="480">
        <f>+'Información inicial'!G1101</f>
        <v>0</v>
      </c>
      <c r="G210" s="480">
        <f>+'Información inicial'!H1101</f>
        <v>0</v>
      </c>
      <c r="H210" s="10"/>
    </row>
    <row r="211" spans="1:8" hidden="1" x14ac:dyDescent="0.15">
      <c r="A211" s="10">
        <v>204</v>
      </c>
      <c r="B211" s="477" t="str">
        <f>+'Información inicial'!B1103</f>
        <v xml:space="preserve"> </v>
      </c>
      <c r="C211" s="480">
        <f>+'Información inicial'!D1105</f>
        <v>0</v>
      </c>
      <c r="D211" s="480">
        <f>+'Información inicial'!E1105</f>
        <v>0</v>
      </c>
      <c r="E211" s="480">
        <f>+'Información inicial'!F1105</f>
        <v>0</v>
      </c>
      <c r="F211" s="480">
        <f>+'Información inicial'!G1105</f>
        <v>0</v>
      </c>
      <c r="G211" s="480">
        <f>+'Información inicial'!H1105</f>
        <v>0</v>
      </c>
      <c r="H211" s="10"/>
    </row>
    <row r="212" spans="1:8" hidden="1" x14ac:dyDescent="0.15">
      <c r="A212" s="10">
        <v>205</v>
      </c>
      <c r="B212" s="477" t="str">
        <f>+'Información inicial'!B1107</f>
        <v xml:space="preserve"> </v>
      </c>
      <c r="C212" s="480">
        <f>+'Información inicial'!D1109</f>
        <v>0</v>
      </c>
      <c r="D212" s="480">
        <f>+'Información inicial'!E1109</f>
        <v>0</v>
      </c>
      <c r="E212" s="480">
        <f>+'Información inicial'!F1109</f>
        <v>0</v>
      </c>
      <c r="F212" s="480">
        <f>+'Información inicial'!G1109</f>
        <v>0</v>
      </c>
      <c r="G212" s="480">
        <f>+'Información inicial'!H1109</f>
        <v>0</v>
      </c>
      <c r="H212" s="10"/>
    </row>
    <row r="213" spans="1:8" hidden="1" x14ac:dyDescent="0.15">
      <c r="A213" s="10">
        <v>206</v>
      </c>
      <c r="B213" s="477" t="str">
        <f>+'Información inicial'!B1111</f>
        <v xml:space="preserve"> </v>
      </c>
      <c r="C213" s="480">
        <f>+'Información inicial'!D1113</f>
        <v>0</v>
      </c>
      <c r="D213" s="480">
        <f>+'Información inicial'!E1113</f>
        <v>0</v>
      </c>
      <c r="E213" s="480">
        <f>+'Información inicial'!F1113</f>
        <v>0</v>
      </c>
      <c r="F213" s="480">
        <f>+'Información inicial'!G1113</f>
        <v>0</v>
      </c>
      <c r="G213" s="480">
        <f>+'Información inicial'!H1113</f>
        <v>0</v>
      </c>
      <c r="H213" s="10"/>
    </row>
    <row r="214" spans="1:8" hidden="1" x14ac:dyDescent="0.15">
      <c r="A214" s="10">
        <v>207</v>
      </c>
      <c r="B214" s="477" t="str">
        <f>+'Información inicial'!B1115</f>
        <v xml:space="preserve"> </v>
      </c>
      <c r="C214" s="480">
        <f>+'Información inicial'!D1117</f>
        <v>0</v>
      </c>
      <c r="D214" s="480">
        <f>+'Información inicial'!E1117</f>
        <v>0</v>
      </c>
      <c r="E214" s="480">
        <f>+'Información inicial'!F1117</f>
        <v>0</v>
      </c>
      <c r="F214" s="480">
        <f>+'Información inicial'!G1117</f>
        <v>0</v>
      </c>
      <c r="G214" s="480">
        <f>+'Información inicial'!H1117</f>
        <v>0</v>
      </c>
      <c r="H214" s="10"/>
    </row>
    <row r="215" spans="1:8" hidden="1" x14ac:dyDescent="0.15">
      <c r="A215" s="10">
        <v>208</v>
      </c>
      <c r="B215" s="477" t="str">
        <f>+'Información inicial'!B1119</f>
        <v xml:space="preserve"> </v>
      </c>
      <c r="C215" s="480">
        <f>+'Información inicial'!D1121</f>
        <v>0</v>
      </c>
      <c r="D215" s="480">
        <f>+'Información inicial'!E1121</f>
        <v>0</v>
      </c>
      <c r="E215" s="480">
        <f>+'Información inicial'!F1121</f>
        <v>0</v>
      </c>
      <c r="F215" s="480">
        <f>+'Información inicial'!G1121</f>
        <v>0</v>
      </c>
      <c r="G215" s="480">
        <f>+'Información inicial'!H1121</f>
        <v>0</v>
      </c>
      <c r="H215" s="10"/>
    </row>
    <row r="216" spans="1:8" hidden="1" x14ac:dyDescent="0.15">
      <c r="A216" s="10">
        <v>209</v>
      </c>
      <c r="B216" s="477" t="str">
        <f>+'Información inicial'!B1123</f>
        <v xml:space="preserve"> </v>
      </c>
      <c r="C216" s="480">
        <f>+'Información inicial'!D1125</f>
        <v>0</v>
      </c>
      <c r="D216" s="480">
        <f>+'Información inicial'!E1125</f>
        <v>0</v>
      </c>
      <c r="E216" s="480">
        <f>+'Información inicial'!F1125</f>
        <v>0</v>
      </c>
      <c r="F216" s="480">
        <f>+'Información inicial'!G1125</f>
        <v>0</v>
      </c>
      <c r="G216" s="480">
        <f>+'Información inicial'!H1125</f>
        <v>0</v>
      </c>
      <c r="H216" s="10"/>
    </row>
    <row r="217" spans="1:8" hidden="1" x14ac:dyDescent="0.15">
      <c r="A217" s="10">
        <v>210</v>
      </c>
      <c r="B217" s="477" t="str">
        <f>+'Información inicial'!B1127</f>
        <v xml:space="preserve"> </v>
      </c>
      <c r="C217" s="480">
        <f>+'Información inicial'!D1129</f>
        <v>0</v>
      </c>
      <c r="D217" s="480">
        <f>+'Información inicial'!E1129</f>
        <v>0</v>
      </c>
      <c r="E217" s="480">
        <f>+'Información inicial'!F1129</f>
        <v>0</v>
      </c>
      <c r="F217" s="480">
        <f>+'Información inicial'!G1129</f>
        <v>0</v>
      </c>
      <c r="G217" s="480">
        <f>+'Información inicial'!H1129</f>
        <v>0</v>
      </c>
      <c r="H217" s="10"/>
    </row>
    <row r="218" spans="1:8" hidden="1" x14ac:dyDescent="0.15">
      <c r="A218" s="10">
        <v>211</v>
      </c>
      <c r="B218" s="477" t="str">
        <f>+'Información inicial'!B1131</f>
        <v xml:space="preserve"> </v>
      </c>
      <c r="C218" s="480">
        <f>+'Información inicial'!D1133</f>
        <v>0</v>
      </c>
      <c r="D218" s="480">
        <f>+'Información inicial'!E1133</f>
        <v>0</v>
      </c>
      <c r="E218" s="480">
        <f>+'Información inicial'!F1133</f>
        <v>0</v>
      </c>
      <c r="F218" s="480">
        <f>+'Información inicial'!G1133</f>
        <v>0</v>
      </c>
      <c r="G218" s="480">
        <f>+'Información inicial'!H1133</f>
        <v>0</v>
      </c>
      <c r="H218" s="10"/>
    </row>
    <row r="219" spans="1:8" hidden="1" x14ac:dyDescent="0.15">
      <c r="A219" s="10">
        <v>212</v>
      </c>
      <c r="B219" s="477" t="str">
        <f>+'Información inicial'!B1135</f>
        <v xml:space="preserve"> </v>
      </c>
      <c r="C219" s="480">
        <f>+'Información inicial'!D1137</f>
        <v>0</v>
      </c>
      <c r="D219" s="480">
        <f>+'Información inicial'!E1137</f>
        <v>0</v>
      </c>
      <c r="E219" s="480">
        <f>+'Información inicial'!F1137</f>
        <v>0</v>
      </c>
      <c r="F219" s="480">
        <f>+'Información inicial'!G1137</f>
        <v>0</v>
      </c>
      <c r="G219" s="480">
        <f>+'Información inicial'!H1137</f>
        <v>0</v>
      </c>
      <c r="H219" s="10"/>
    </row>
    <row r="220" spans="1:8" hidden="1" x14ac:dyDescent="0.15">
      <c r="A220" s="10">
        <v>213</v>
      </c>
      <c r="B220" s="477" t="str">
        <f>+'Información inicial'!B1139</f>
        <v xml:space="preserve"> </v>
      </c>
      <c r="C220" s="480">
        <f>+'Información inicial'!D1141</f>
        <v>0</v>
      </c>
      <c r="D220" s="480">
        <f>+'Información inicial'!E1141</f>
        <v>0</v>
      </c>
      <c r="E220" s="480">
        <f>+'Información inicial'!F1141</f>
        <v>0</v>
      </c>
      <c r="F220" s="480">
        <f>+'Información inicial'!G1141</f>
        <v>0</v>
      </c>
      <c r="G220" s="480">
        <f>+'Información inicial'!H1141</f>
        <v>0</v>
      </c>
      <c r="H220" s="10"/>
    </row>
    <row r="221" spans="1:8" hidden="1" x14ac:dyDescent="0.15">
      <c r="A221" s="10">
        <v>214</v>
      </c>
      <c r="B221" s="477" t="str">
        <f>+'Información inicial'!B1143</f>
        <v xml:space="preserve"> </v>
      </c>
      <c r="C221" s="480">
        <f>+'Información inicial'!D1145</f>
        <v>0</v>
      </c>
      <c r="D221" s="480">
        <f>+'Información inicial'!E1145</f>
        <v>0</v>
      </c>
      <c r="E221" s="480">
        <f>+'Información inicial'!F1145</f>
        <v>0</v>
      </c>
      <c r="F221" s="480">
        <f>+'Información inicial'!G1145</f>
        <v>0</v>
      </c>
      <c r="G221" s="480">
        <f>+'Información inicial'!H1145</f>
        <v>0</v>
      </c>
      <c r="H221" s="10"/>
    </row>
    <row r="222" spans="1:8" hidden="1" x14ac:dyDescent="0.15">
      <c r="A222" s="10">
        <v>215</v>
      </c>
      <c r="B222" s="477" t="str">
        <f>+'Información inicial'!B1147</f>
        <v xml:space="preserve"> </v>
      </c>
      <c r="C222" s="480">
        <f>+'Información inicial'!D1149</f>
        <v>0</v>
      </c>
      <c r="D222" s="480">
        <f>+'Información inicial'!E1149</f>
        <v>0</v>
      </c>
      <c r="E222" s="480">
        <f>+'Información inicial'!F1149</f>
        <v>0</v>
      </c>
      <c r="F222" s="480">
        <f>+'Información inicial'!G1149</f>
        <v>0</v>
      </c>
      <c r="G222" s="480">
        <f>+'Información inicial'!H1149</f>
        <v>0</v>
      </c>
      <c r="H222" s="10"/>
    </row>
    <row r="223" spans="1:8" hidden="1" x14ac:dyDescent="0.15">
      <c r="A223" s="10">
        <v>216</v>
      </c>
      <c r="B223" s="477" t="str">
        <f>+'Información inicial'!B1151</f>
        <v xml:space="preserve"> </v>
      </c>
      <c r="C223" s="480">
        <f>+'Información inicial'!D1153</f>
        <v>0</v>
      </c>
      <c r="D223" s="480">
        <f>+'Información inicial'!E1153</f>
        <v>0</v>
      </c>
      <c r="E223" s="480">
        <f>+'Información inicial'!F1153</f>
        <v>0</v>
      </c>
      <c r="F223" s="480">
        <f>+'Información inicial'!G1153</f>
        <v>0</v>
      </c>
      <c r="G223" s="480">
        <f>+'Información inicial'!H1153</f>
        <v>0</v>
      </c>
      <c r="H223" s="10"/>
    </row>
    <row r="224" spans="1:8" hidden="1" x14ac:dyDescent="0.15">
      <c r="A224" s="10">
        <v>217</v>
      </c>
      <c r="B224" s="477" t="str">
        <f>+'Información inicial'!B1155</f>
        <v xml:space="preserve"> </v>
      </c>
      <c r="C224" s="480">
        <f>+'Información inicial'!D1157</f>
        <v>0</v>
      </c>
      <c r="D224" s="480">
        <f>+'Información inicial'!E1157</f>
        <v>0</v>
      </c>
      <c r="E224" s="480">
        <f>+'Información inicial'!F1157</f>
        <v>0</v>
      </c>
      <c r="F224" s="480">
        <f>+'Información inicial'!G1157</f>
        <v>0</v>
      </c>
      <c r="G224" s="480">
        <f>+'Información inicial'!H1157</f>
        <v>0</v>
      </c>
      <c r="H224" s="10"/>
    </row>
    <row r="225" spans="1:8" hidden="1" x14ac:dyDescent="0.15">
      <c r="A225" s="10">
        <v>218</v>
      </c>
      <c r="B225" s="477" t="str">
        <f>+'Información inicial'!B1159</f>
        <v xml:space="preserve"> </v>
      </c>
      <c r="C225" s="480">
        <f>+'Información inicial'!D1161</f>
        <v>0</v>
      </c>
      <c r="D225" s="480">
        <f>+'Información inicial'!E1161</f>
        <v>0</v>
      </c>
      <c r="E225" s="480">
        <f>+'Información inicial'!F1161</f>
        <v>0</v>
      </c>
      <c r="F225" s="480">
        <f>+'Información inicial'!G1161</f>
        <v>0</v>
      </c>
      <c r="G225" s="480">
        <f>+'Información inicial'!H1161</f>
        <v>0</v>
      </c>
      <c r="H225" s="10"/>
    </row>
    <row r="226" spans="1:8" hidden="1" x14ac:dyDescent="0.15">
      <c r="A226" s="10">
        <v>219</v>
      </c>
      <c r="B226" s="477" t="str">
        <f>+'Información inicial'!B1163</f>
        <v xml:space="preserve"> </v>
      </c>
      <c r="C226" s="480">
        <f>+'Información inicial'!D1165</f>
        <v>0</v>
      </c>
      <c r="D226" s="480">
        <f>+'Información inicial'!E1165</f>
        <v>0</v>
      </c>
      <c r="E226" s="480">
        <f>+'Información inicial'!F1165</f>
        <v>0</v>
      </c>
      <c r="F226" s="480">
        <f>+'Información inicial'!G1165</f>
        <v>0</v>
      </c>
      <c r="G226" s="480">
        <f>+'Información inicial'!H1165</f>
        <v>0</v>
      </c>
      <c r="H226" s="10"/>
    </row>
    <row r="227" spans="1:8" hidden="1" x14ac:dyDescent="0.15">
      <c r="A227" s="10">
        <v>220</v>
      </c>
      <c r="B227" s="477" t="str">
        <f>+'Información inicial'!B1167</f>
        <v xml:space="preserve"> </v>
      </c>
      <c r="C227" s="480">
        <f>+'Información inicial'!D1169</f>
        <v>0</v>
      </c>
      <c r="D227" s="480">
        <f>+'Información inicial'!E1169</f>
        <v>0</v>
      </c>
      <c r="E227" s="480">
        <f>+'Información inicial'!F1169</f>
        <v>0</v>
      </c>
      <c r="F227" s="480">
        <f>+'Información inicial'!G1169</f>
        <v>0</v>
      </c>
      <c r="G227" s="480">
        <f>+'Información inicial'!H1169</f>
        <v>0</v>
      </c>
      <c r="H227" s="10"/>
    </row>
    <row r="228" spans="1:8" hidden="1" x14ac:dyDescent="0.15">
      <c r="A228" s="10">
        <v>221</v>
      </c>
      <c r="B228" s="477" t="str">
        <f>+'Información inicial'!B1171</f>
        <v xml:space="preserve"> </v>
      </c>
      <c r="C228" s="480">
        <f>+'Información inicial'!D1173</f>
        <v>0</v>
      </c>
      <c r="D228" s="480">
        <f>+'Información inicial'!E1173</f>
        <v>0</v>
      </c>
      <c r="E228" s="480">
        <f>+'Información inicial'!F1173</f>
        <v>0</v>
      </c>
      <c r="F228" s="480">
        <f>+'Información inicial'!G1173</f>
        <v>0</v>
      </c>
      <c r="G228" s="480">
        <f>+'Información inicial'!H1173</f>
        <v>0</v>
      </c>
      <c r="H228" s="10"/>
    </row>
    <row r="229" spans="1:8" hidden="1" x14ac:dyDescent="0.15">
      <c r="A229" s="10">
        <v>222</v>
      </c>
      <c r="B229" s="477" t="str">
        <f>+'Información inicial'!B1175</f>
        <v xml:space="preserve"> </v>
      </c>
      <c r="C229" s="480">
        <f>+'Información inicial'!D1177</f>
        <v>0</v>
      </c>
      <c r="D229" s="480">
        <f>+'Información inicial'!E1177</f>
        <v>0</v>
      </c>
      <c r="E229" s="480">
        <f>+'Información inicial'!F1177</f>
        <v>0</v>
      </c>
      <c r="F229" s="480">
        <f>+'Información inicial'!G1177</f>
        <v>0</v>
      </c>
      <c r="G229" s="480">
        <f>+'Información inicial'!H1177</f>
        <v>0</v>
      </c>
      <c r="H229" s="10"/>
    </row>
    <row r="230" spans="1:8" hidden="1" x14ac:dyDescent="0.15">
      <c r="A230" s="10">
        <v>223</v>
      </c>
      <c r="B230" s="477" t="str">
        <f>+'Información inicial'!B1179</f>
        <v xml:space="preserve"> </v>
      </c>
      <c r="C230" s="480">
        <f>+'Información inicial'!D1181</f>
        <v>0</v>
      </c>
      <c r="D230" s="480">
        <f>+'Información inicial'!E1181</f>
        <v>0</v>
      </c>
      <c r="E230" s="480">
        <f>+'Información inicial'!F1181</f>
        <v>0</v>
      </c>
      <c r="F230" s="480">
        <f>+'Información inicial'!G1181</f>
        <v>0</v>
      </c>
      <c r="G230" s="480">
        <f>+'Información inicial'!H1181</f>
        <v>0</v>
      </c>
      <c r="H230" s="10"/>
    </row>
    <row r="231" spans="1:8" hidden="1" x14ac:dyDescent="0.15">
      <c r="A231" s="10">
        <v>224</v>
      </c>
      <c r="B231" s="477" t="str">
        <f>+'Información inicial'!B1183</f>
        <v xml:space="preserve"> </v>
      </c>
      <c r="C231" s="480">
        <f>+'Información inicial'!D1185</f>
        <v>0</v>
      </c>
      <c r="D231" s="480">
        <f>+'Información inicial'!E1185</f>
        <v>0</v>
      </c>
      <c r="E231" s="480">
        <f>+'Información inicial'!F1185</f>
        <v>0</v>
      </c>
      <c r="F231" s="480">
        <f>+'Información inicial'!G1185</f>
        <v>0</v>
      </c>
      <c r="G231" s="480">
        <f>+'Información inicial'!H1185</f>
        <v>0</v>
      </c>
      <c r="H231" s="10"/>
    </row>
    <row r="232" spans="1:8" hidden="1" x14ac:dyDescent="0.15">
      <c r="A232" s="10">
        <v>225</v>
      </c>
      <c r="B232" s="477" t="str">
        <f>+'Información inicial'!B1187</f>
        <v xml:space="preserve"> </v>
      </c>
      <c r="C232" s="480">
        <f>+'Información inicial'!D1189</f>
        <v>0</v>
      </c>
      <c r="D232" s="480">
        <f>+'Información inicial'!E1189</f>
        <v>0</v>
      </c>
      <c r="E232" s="480">
        <f>+'Información inicial'!F1189</f>
        <v>0</v>
      </c>
      <c r="F232" s="480">
        <f>+'Información inicial'!G1189</f>
        <v>0</v>
      </c>
      <c r="G232" s="480">
        <f>+'Información inicial'!H1189</f>
        <v>0</v>
      </c>
      <c r="H232" s="10"/>
    </row>
    <row r="233" spans="1:8" hidden="1" x14ac:dyDescent="0.15">
      <c r="A233" s="10">
        <v>226</v>
      </c>
      <c r="B233" s="477" t="str">
        <f>+'Información inicial'!B1191</f>
        <v xml:space="preserve"> </v>
      </c>
      <c r="C233" s="480">
        <f>+'Información inicial'!D1193</f>
        <v>0</v>
      </c>
      <c r="D233" s="480">
        <f>+'Información inicial'!E1193</f>
        <v>0</v>
      </c>
      <c r="E233" s="480">
        <f>+'Información inicial'!F1193</f>
        <v>0</v>
      </c>
      <c r="F233" s="480">
        <f>+'Información inicial'!G1193</f>
        <v>0</v>
      </c>
      <c r="G233" s="480">
        <f>+'Información inicial'!H1193</f>
        <v>0</v>
      </c>
      <c r="H233" s="10"/>
    </row>
    <row r="234" spans="1:8" hidden="1" x14ac:dyDescent="0.15">
      <c r="A234" s="10">
        <v>227</v>
      </c>
      <c r="B234" s="477" t="str">
        <f>+'Información inicial'!B1195</f>
        <v xml:space="preserve"> </v>
      </c>
      <c r="C234" s="480">
        <f>+'Información inicial'!D1197</f>
        <v>0</v>
      </c>
      <c r="D234" s="480">
        <f>+'Información inicial'!E1197</f>
        <v>0</v>
      </c>
      <c r="E234" s="480">
        <f>+'Información inicial'!F1197</f>
        <v>0</v>
      </c>
      <c r="F234" s="480">
        <f>+'Información inicial'!G1197</f>
        <v>0</v>
      </c>
      <c r="G234" s="480">
        <f>+'Información inicial'!H1197</f>
        <v>0</v>
      </c>
      <c r="H234" s="10"/>
    </row>
    <row r="235" spans="1:8" hidden="1" x14ac:dyDescent="0.15">
      <c r="A235" s="10">
        <v>228</v>
      </c>
      <c r="B235" s="477" t="str">
        <f>+'Información inicial'!B1199</f>
        <v xml:space="preserve"> </v>
      </c>
      <c r="C235" s="480">
        <f>+'Información inicial'!D1201</f>
        <v>0</v>
      </c>
      <c r="D235" s="480">
        <f>+'Información inicial'!E1201</f>
        <v>0</v>
      </c>
      <c r="E235" s="480">
        <f>+'Información inicial'!F1201</f>
        <v>0</v>
      </c>
      <c r="F235" s="480">
        <f>+'Información inicial'!G1201</f>
        <v>0</v>
      </c>
      <c r="G235" s="480">
        <f>+'Información inicial'!H1201</f>
        <v>0</v>
      </c>
      <c r="H235" s="10"/>
    </row>
    <row r="236" spans="1:8" hidden="1" x14ac:dyDescent="0.15">
      <c r="A236" s="10">
        <v>229</v>
      </c>
      <c r="B236" s="477" t="str">
        <f>+'Información inicial'!B1203</f>
        <v xml:space="preserve"> </v>
      </c>
      <c r="C236" s="480">
        <f>+'Información inicial'!D1205</f>
        <v>0</v>
      </c>
      <c r="D236" s="480">
        <f>+'Información inicial'!E1205</f>
        <v>0</v>
      </c>
      <c r="E236" s="480">
        <f>+'Información inicial'!F1205</f>
        <v>0</v>
      </c>
      <c r="F236" s="480">
        <f>+'Información inicial'!G1205</f>
        <v>0</v>
      </c>
      <c r="G236" s="480">
        <f>+'Información inicial'!H1205</f>
        <v>0</v>
      </c>
      <c r="H236" s="10"/>
    </row>
    <row r="237" spans="1:8" hidden="1" x14ac:dyDescent="0.15">
      <c r="A237" s="10">
        <v>230</v>
      </c>
      <c r="B237" s="477" t="str">
        <f>+'Información inicial'!B1207</f>
        <v xml:space="preserve"> </v>
      </c>
      <c r="C237" s="480">
        <f>+'Información inicial'!D1209</f>
        <v>0</v>
      </c>
      <c r="D237" s="480">
        <f>+'Información inicial'!E1209</f>
        <v>0</v>
      </c>
      <c r="E237" s="480">
        <f>+'Información inicial'!F1209</f>
        <v>0</v>
      </c>
      <c r="F237" s="480">
        <f>+'Información inicial'!G1209</f>
        <v>0</v>
      </c>
      <c r="G237" s="480">
        <f>+'Información inicial'!H1209</f>
        <v>0</v>
      </c>
      <c r="H237" s="10"/>
    </row>
    <row r="238" spans="1:8" hidden="1" x14ac:dyDescent="0.15">
      <c r="A238" s="10">
        <v>231</v>
      </c>
      <c r="B238" s="477" t="str">
        <f>+'Información inicial'!B1211</f>
        <v xml:space="preserve"> </v>
      </c>
      <c r="C238" s="480">
        <f>+'Información inicial'!D1213</f>
        <v>0</v>
      </c>
      <c r="D238" s="480">
        <f>+'Información inicial'!E1213</f>
        <v>0</v>
      </c>
      <c r="E238" s="480">
        <f>+'Información inicial'!F1213</f>
        <v>0</v>
      </c>
      <c r="F238" s="480">
        <f>+'Información inicial'!G1213</f>
        <v>0</v>
      </c>
      <c r="G238" s="480">
        <f>+'Información inicial'!H1213</f>
        <v>0</v>
      </c>
      <c r="H238" s="10"/>
    </row>
    <row r="239" spans="1:8" hidden="1" x14ac:dyDescent="0.15">
      <c r="A239" s="10">
        <v>232</v>
      </c>
      <c r="B239" s="477" t="str">
        <f>+'Información inicial'!B1215</f>
        <v xml:space="preserve"> </v>
      </c>
      <c r="C239" s="480">
        <f>+'Información inicial'!D1217</f>
        <v>0</v>
      </c>
      <c r="D239" s="480">
        <f>+'Información inicial'!E1217</f>
        <v>0</v>
      </c>
      <c r="E239" s="480">
        <f>+'Información inicial'!F1217</f>
        <v>0</v>
      </c>
      <c r="F239" s="480">
        <f>+'Información inicial'!G1217</f>
        <v>0</v>
      </c>
      <c r="G239" s="480">
        <f>+'Información inicial'!H1217</f>
        <v>0</v>
      </c>
      <c r="H239" s="10"/>
    </row>
    <row r="240" spans="1:8" hidden="1" x14ac:dyDescent="0.15">
      <c r="A240" s="10">
        <v>233</v>
      </c>
      <c r="B240" s="477" t="str">
        <f>+'Información inicial'!B1219</f>
        <v xml:space="preserve"> </v>
      </c>
      <c r="C240" s="480">
        <f>+'Información inicial'!D1221</f>
        <v>0</v>
      </c>
      <c r="D240" s="480">
        <f>+'Información inicial'!E1221</f>
        <v>0</v>
      </c>
      <c r="E240" s="480">
        <f>+'Información inicial'!F1221</f>
        <v>0</v>
      </c>
      <c r="F240" s="480">
        <f>+'Información inicial'!G1221</f>
        <v>0</v>
      </c>
      <c r="G240" s="480">
        <f>+'Información inicial'!H1221</f>
        <v>0</v>
      </c>
      <c r="H240" s="10"/>
    </row>
    <row r="241" spans="1:8" hidden="1" x14ac:dyDescent="0.15">
      <c r="A241" s="10">
        <v>234</v>
      </c>
      <c r="B241" s="477" t="str">
        <f>+'Información inicial'!B1223</f>
        <v xml:space="preserve"> </v>
      </c>
      <c r="C241" s="480">
        <f>+'Información inicial'!D1225</f>
        <v>0</v>
      </c>
      <c r="D241" s="480">
        <f>+'Información inicial'!E1225</f>
        <v>0</v>
      </c>
      <c r="E241" s="480">
        <f>+'Información inicial'!F1225</f>
        <v>0</v>
      </c>
      <c r="F241" s="480">
        <f>+'Información inicial'!G1225</f>
        <v>0</v>
      </c>
      <c r="G241" s="480">
        <f>+'Información inicial'!H1225</f>
        <v>0</v>
      </c>
      <c r="H241" s="10"/>
    </row>
    <row r="242" spans="1:8" hidden="1" x14ac:dyDescent="0.15">
      <c r="A242" s="10">
        <v>235</v>
      </c>
      <c r="B242" s="477" t="str">
        <f>+'Información inicial'!B1227</f>
        <v xml:space="preserve"> </v>
      </c>
      <c r="C242" s="480">
        <f>+'Información inicial'!D1229</f>
        <v>0</v>
      </c>
      <c r="D242" s="480">
        <f>+'Información inicial'!E1229</f>
        <v>0</v>
      </c>
      <c r="E242" s="480">
        <f>+'Información inicial'!F1229</f>
        <v>0</v>
      </c>
      <c r="F242" s="480">
        <f>+'Información inicial'!G1229</f>
        <v>0</v>
      </c>
      <c r="G242" s="480">
        <f>+'Información inicial'!H1229</f>
        <v>0</v>
      </c>
      <c r="H242" s="10"/>
    </row>
    <row r="243" spans="1:8" hidden="1" x14ac:dyDescent="0.15">
      <c r="A243" s="10">
        <v>236</v>
      </c>
      <c r="B243" s="477" t="str">
        <f>+'Información inicial'!B1231</f>
        <v xml:space="preserve"> </v>
      </c>
      <c r="C243" s="480">
        <f>+'Información inicial'!D1233</f>
        <v>0</v>
      </c>
      <c r="D243" s="480">
        <f>+'Información inicial'!E1233</f>
        <v>0</v>
      </c>
      <c r="E243" s="480">
        <f>+'Información inicial'!F1233</f>
        <v>0</v>
      </c>
      <c r="F243" s="480">
        <f>+'Información inicial'!G1233</f>
        <v>0</v>
      </c>
      <c r="G243" s="480">
        <f>+'Información inicial'!H1233</f>
        <v>0</v>
      </c>
      <c r="H243" s="10"/>
    </row>
    <row r="244" spans="1:8" hidden="1" x14ac:dyDescent="0.15">
      <c r="A244" s="10">
        <v>237</v>
      </c>
      <c r="B244" s="477" t="str">
        <f>+'Información inicial'!B1235</f>
        <v xml:space="preserve"> </v>
      </c>
      <c r="C244" s="480">
        <f>+'Información inicial'!D1237</f>
        <v>0</v>
      </c>
      <c r="D244" s="480">
        <f>+'Información inicial'!E1237</f>
        <v>0</v>
      </c>
      <c r="E244" s="480">
        <f>+'Información inicial'!F1237</f>
        <v>0</v>
      </c>
      <c r="F244" s="480">
        <f>+'Información inicial'!G1237</f>
        <v>0</v>
      </c>
      <c r="G244" s="480">
        <f>+'Información inicial'!H1237</f>
        <v>0</v>
      </c>
      <c r="H244" s="10"/>
    </row>
    <row r="245" spans="1:8" hidden="1" x14ac:dyDescent="0.15">
      <c r="A245" s="10">
        <v>238</v>
      </c>
      <c r="B245" s="477" t="str">
        <f>+'Información inicial'!B1239</f>
        <v xml:space="preserve"> </v>
      </c>
      <c r="C245" s="480">
        <f>+'Información inicial'!D1241</f>
        <v>0</v>
      </c>
      <c r="D245" s="480">
        <f>+'Información inicial'!E1241</f>
        <v>0</v>
      </c>
      <c r="E245" s="480">
        <f>+'Información inicial'!F1241</f>
        <v>0</v>
      </c>
      <c r="F245" s="480">
        <f>+'Información inicial'!G1241</f>
        <v>0</v>
      </c>
      <c r="G245" s="480">
        <f>+'Información inicial'!H1241</f>
        <v>0</v>
      </c>
      <c r="H245" s="10"/>
    </row>
    <row r="246" spans="1:8" hidden="1" x14ac:dyDescent="0.15">
      <c r="A246" s="10">
        <v>239</v>
      </c>
      <c r="B246" s="477" t="str">
        <f>+'Información inicial'!B1243</f>
        <v xml:space="preserve"> </v>
      </c>
      <c r="C246" s="480">
        <f>+'Información inicial'!D1245</f>
        <v>0</v>
      </c>
      <c r="D246" s="480">
        <f>+'Información inicial'!E1245</f>
        <v>0</v>
      </c>
      <c r="E246" s="480">
        <f>+'Información inicial'!F1245</f>
        <v>0</v>
      </c>
      <c r="F246" s="480">
        <f>+'Información inicial'!G1245</f>
        <v>0</v>
      </c>
      <c r="G246" s="480">
        <f>+'Información inicial'!H1245</f>
        <v>0</v>
      </c>
      <c r="H246" s="10"/>
    </row>
    <row r="247" spans="1:8" hidden="1" x14ac:dyDescent="0.15">
      <c r="A247" s="10">
        <v>240</v>
      </c>
      <c r="B247" s="477" t="str">
        <f>+'Información inicial'!B1247</f>
        <v xml:space="preserve"> </v>
      </c>
      <c r="C247" s="480">
        <f>+'Información inicial'!D1249</f>
        <v>0</v>
      </c>
      <c r="D247" s="480">
        <f>+'Información inicial'!E1249</f>
        <v>0</v>
      </c>
      <c r="E247" s="480">
        <f>+'Información inicial'!F1249</f>
        <v>0</v>
      </c>
      <c r="F247" s="480">
        <f>+'Información inicial'!G1249</f>
        <v>0</v>
      </c>
      <c r="G247" s="480">
        <f>+'Información inicial'!H1249</f>
        <v>0</v>
      </c>
      <c r="H247" s="10"/>
    </row>
    <row r="248" spans="1:8" hidden="1" x14ac:dyDescent="0.15">
      <c r="A248" s="10">
        <v>241</v>
      </c>
      <c r="B248" s="477" t="str">
        <f>+'Información inicial'!B1251</f>
        <v xml:space="preserve"> </v>
      </c>
      <c r="C248" s="480">
        <f>+'Información inicial'!D1253</f>
        <v>0</v>
      </c>
      <c r="D248" s="480">
        <f>+'Información inicial'!E1253</f>
        <v>0</v>
      </c>
      <c r="E248" s="480">
        <f>+'Información inicial'!F1253</f>
        <v>0</v>
      </c>
      <c r="F248" s="480">
        <f>+'Información inicial'!G1253</f>
        <v>0</v>
      </c>
      <c r="G248" s="480">
        <f>+'Información inicial'!H1253</f>
        <v>0</v>
      </c>
      <c r="H248" s="10"/>
    </row>
    <row r="249" spans="1:8" hidden="1" x14ac:dyDescent="0.15">
      <c r="A249" s="10">
        <v>242</v>
      </c>
      <c r="B249" s="477" t="str">
        <f>+'Información inicial'!B1255</f>
        <v xml:space="preserve"> </v>
      </c>
      <c r="C249" s="480">
        <f>+'Información inicial'!D1257</f>
        <v>0</v>
      </c>
      <c r="D249" s="480">
        <f>+'Información inicial'!E1257</f>
        <v>0</v>
      </c>
      <c r="E249" s="480">
        <f>+'Información inicial'!F1257</f>
        <v>0</v>
      </c>
      <c r="F249" s="480">
        <f>+'Información inicial'!G1257</f>
        <v>0</v>
      </c>
      <c r="G249" s="480">
        <f>+'Información inicial'!H1257</f>
        <v>0</v>
      </c>
      <c r="H249" s="10"/>
    </row>
    <row r="250" spans="1:8" hidden="1" x14ac:dyDescent="0.15">
      <c r="A250" s="10">
        <v>243</v>
      </c>
      <c r="B250" s="477" t="str">
        <f>+'Información inicial'!B1259</f>
        <v xml:space="preserve"> </v>
      </c>
      <c r="C250" s="480">
        <f>+'Información inicial'!D1261</f>
        <v>0</v>
      </c>
      <c r="D250" s="480">
        <f>+'Información inicial'!E1261</f>
        <v>0</v>
      </c>
      <c r="E250" s="480">
        <f>+'Información inicial'!F1261</f>
        <v>0</v>
      </c>
      <c r="F250" s="480">
        <f>+'Información inicial'!G1261</f>
        <v>0</v>
      </c>
      <c r="G250" s="480">
        <f>+'Información inicial'!H1261</f>
        <v>0</v>
      </c>
      <c r="H250" s="10"/>
    </row>
    <row r="251" spans="1:8" hidden="1" x14ac:dyDescent="0.15">
      <c r="A251" s="10">
        <v>244</v>
      </c>
      <c r="B251" s="477" t="str">
        <f>+'Información inicial'!B1263</f>
        <v xml:space="preserve"> </v>
      </c>
      <c r="C251" s="480">
        <f>+'Información inicial'!D1265</f>
        <v>0</v>
      </c>
      <c r="D251" s="480">
        <f>+'Información inicial'!E1265</f>
        <v>0</v>
      </c>
      <c r="E251" s="480">
        <f>+'Información inicial'!F1265</f>
        <v>0</v>
      </c>
      <c r="F251" s="480">
        <f>+'Información inicial'!G1265</f>
        <v>0</v>
      </c>
      <c r="G251" s="480">
        <f>+'Información inicial'!H1265</f>
        <v>0</v>
      </c>
      <c r="H251" s="10"/>
    </row>
    <row r="252" spans="1:8" hidden="1" x14ac:dyDescent="0.15">
      <c r="A252" s="10">
        <v>245</v>
      </c>
      <c r="B252" s="477" t="str">
        <f>+'Información inicial'!B1267</f>
        <v xml:space="preserve"> </v>
      </c>
      <c r="C252" s="480">
        <f>+'Información inicial'!D1269</f>
        <v>0</v>
      </c>
      <c r="D252" s="480">
        <f>+'Información inicial'!E1269</f>
        <v>0</v>
      </c>
      <c r="E252" s="480">
        <f>+'Información inicial'!F1269</f>
        <v>0</v>
      </c>
      <c r="F252" s="480">
        <f>+'Información inicial'!G1269</f>
        <v>0</v>
      </c>
      <c r="G252" s="480">
        <f>+'Información inicial'!H1269</f>
        <v>0</v>
      </c>
      <c r="H252" s="10"/>
    </row>
    <row r="253" spans="1:8" hidden="1" x14ac:dyDescent="0.15">
      <c r="A253" s="10">
        <v>246</v>
      </c>
      <c r="B253" s="477" t="str">
        <f>+'Información inicial'!B1271</f>
        <v xml:space="preserve"> </v>
      </c>
      <c r="C253" s="480">
        <f>+'Información inicial'!D1273</f>
        <v>0</v>
      </c>
      <c r="D253" s="480">
        <f>+'Información inicial'!E1273</f>
        <v>0</v>
      </c>
      <c r="E253" s="480">
        <f>+'Información inicial'!F1273</f>
        <v>0</v>
      </c>
      <c r="F253" s="480">
        <f>+'Información inicial'!G1273</f>
        <v>0</v>
      </c>
      <c r="G253" s="480">
        <f>+'Información inicial'!H1273</f>
        <v>0</v>
      </c>
      <c r="H253" s="10"/>
    </row>
    <row r="254" spans="1:8" hidden="1" x14ac:dyDescent="0.15">
      <c r="A254" s="10">
        <v>247</v>
      </c>
      <c r="B254" s="477" t="str">
        <f>+'Información inicial'!B1275</f>
        <v xml:space="preserve"> </v>
      </c>
      <c r="C254" s="480">
        <f>+'Información inicial'!D1277</f>
        <v>0</v>
      </c>
      <c r="D254" s="480">
        <f>+'Información inicial'!E1277</f>
        <v>0</v>
      </c>
      <c r="E254" s="480">
        <f>+'Información inicial'!F1277</f>
        <v>0</v>
      </c>
      <c r="F254" s="480">
        <f>+'Información inicial'!G1277</f>
        <v>0</v>
      </c>
      <c r="G254" s="480">
        <f>+'Información inicial'!H1277</f>
        <v>0</v>
      </c>
      <c r="H254" s="10"/>
    </row>
    <row r="255" spans="1:8" hidden="1" x14ac:dyDescent="0.15">
      <c r="A255" s="10">
        <v>248</v>
      </c>
      <c r="B255" s="477" t="str">
        <f>+'Información inicial'!B1279</f>
        <v xml:space="preserve"> </v>
      </c>
      <c r="C255" s="480">
        <f>+'Información inicial'!D1281</f>
        <v>0</v>
      </c>
      <c r="D255" s="480">
        <f>+'Información inicial'!E1281</f>
        <v>0</v>
      </c>
      <c r="E255" s="480">
        <f>+'Información inicial'!F1281</f>
        <v>0</v>
      </c>
      <c r="F255" s="480">
        <f>+'Información inicial'!G1281</f>
        <v>0</v>
      </c>
      <c r="G255" s="480">
        <f>+'Información inicial'!H1281</f>
        <v>0</v>
      </c>
      <c r="H255" s="10"/>
    </row>
    <row r="256" spans="1:8" hidden="1" x14ac:dyDescent="0.15">
      <c r="A256" s="10">
        <v>249</v>
      </c>
      <c r="B256" s="477"/>
      <c r="C256" s="480"/>
      <c r="D256" s="480"/>
      <c r="E256" s="480"/>
      <c r="F256" s="480"/>
      <c r="G256" s="480"/>
      <c r="H256" s="10"/>
    </row>
    <row r="257" spans="1:8" hidden="1" x14ac:dyDescent="0.15">
      <c r="A257" s="10">
        <v>250</v>
      </c>
      <c r="B257" s="477"/>
      <c r="C257" s="480"/>
      <c r="D257" s="480"/>
      <c r="E257" s="480"/>
      <c r="F257" s="480"/>
      <c r="G257" s="480"/>
      <c r="H257" s="10"/>
    </row>
    <row r="258" spans="1:8" hidden="1" x14ac:dyDescent="0.15">
      <c r="A258" s="10">
        <v>251</v>
      </c>
      <c r="B258" s="477"/>
      <c r="C258" s="480"/>
      <c r="D258" s="480"/>
      <c r="E258" s="480"/>
      <c r="F258" s="480"/>
      <c r="G258" s="480"/>
      <c r="H258" s="10"/>
    </row>
    <row r="259" spans="1:8" hidden="1" x14ac:dyDescent="0.15">
      <c r="A259" s="10">
        <v>252</v>
      </c>
      <c r="B259" s="477"/>
      <c r="C259" s="480"/>
      <c r="D259" s="480"/>
      <c r="E259" s="480"/>
      <c r="F259" s="480"/>
      <c r="G259" s="480"/>
      <c r="H259" s="10"/>
    </row>
    <row r="260" spans="1:8" hidden="1" x14ac:dyDescent="0.15">
      <c r="A260" s="10">
        <v>253</v>
      </c>
      <c r="B260" s="477"/>
      <c r="C260" s="480"/>
      <c r="D260" s="480"/>
      <c r="E260" s="480"/>
      <c r="F260" s="480"/>
      <c r="G260" s="480"/>
      <c r="H260" s="10"/>
    </row>
    <row r="261" spans="1:8" hidden="1" x14ac:dyDescent="0.15">
      <c r="A261" s="10">
        <v>254</v>
      </c>
      <c r="B261" s="477"/>
      <c r="C261" s="480"/>
      <c r="D261" s="480"/>
      <c r="E261" s="480"/>
      <c r="F261" s="480"/>
      <c r="G261" s="480"/>
      <c r="H261" s="10"/>
    </row>
    <row r="262" spans="1:8" hidden="1" x14ac:dyDescent="0.15">
      <c r="A262" s="10">
        <v>255</v>
      </c>
      <c r="B262" s="477"/>
      <c r="C262" s="480"/>
      <c r="D262" s="480"/>
      <c r="E262" s="480"/>
      <c r="F262" s="480"/>
      <c r="G262" s="480"/>
      <c r="H262" s="10"/>
    </row>
    <row r="263" spans="1:8" hidden="1" x14ac:dyDescent="0.15">
      <c r="A263" s="10">
        <v>256</v>
      </c>
      <c r="B263" s="477"/>
      <c r="C263" s="480"/>
      <c r="D263" s="480"/>
      <c r="E263" s="480"/>
      <c r="F263" s="480"/>
      <c r="G263" s="480"/>
      <c r="H263" s="10"/>
    </row>
    <row r="264" spans="1:8" hidden="1" x14ac:dyDescent="0.15">
      <c r="A264" s="10">
        <v>257</v>
      </c>
      <c r="B264" s="477"/>
      <c r="C264" s="480"/>
      <c r="D264" s="480"/>
      <c r="E264" s="480"/>
      <c r="F264" s="480"/>
      <c r="G264" s="480"/>
      <c r="H264" s="10"/>
    </row>
    <row r="265" spans="1:8" x14ac:dyDescent="0.15">
      <c r="A265" s="10"/>
      <c r="B265" s="477"/>
      <c r="C265" s="68"/>
      <c r="D265" s="68"/>
      <c r="E265" s="68"/>
      <c r="F265" s="68"/>
      <c r="G265" s="68"/>
      <c r="H265" s="10"/>
    </row>
    <row r="266" spans="1:8" x14ac:dyDescent="0.15">
      <c r="A266" s="10"/>
      <c r="B266" s="481" t="s">
        <v>20</v>
      </c>
      <c r="C266" s="69">
        <f>SUM(C8:C265)</f>
        <v>878322000</v>
      </c>
      <c r="D266" s="69">
        <f t="shared" ref="D266:G266" si="0">SUM(D8:D265)</f>
        <v>1179410781.5999999</v>
      </c>
      <c r="E266" s="69">
        <f t="shared" si="0"/>
        <v>1618741297.7459998</v>
      </c>
      <c r="F266" s="69">
        <f t="shared" si="0"/>
        <v>2123141086.1236532</v>
      </c>
      <c r="G266" s="69">
        <f t="shared" si="0"/>
        <v>2751590847.6162548</v>
      </c>
      <c r="H266" s="10"/>
    </row>
    <row r="267" spans="1:8" x14ac:dyDescent="0.15">
      <c r="A267" s="10"/>
      <c r="B267" s="477"/>
      <c r="C267" s="70"/>
      <c r="D267" s="71">
        <f>+(D266-C266)/C266</f>
        <v>0.34279999999999988</v>
      </c>
      <c r="E267" s="71">
        <f t="shared" ref="E267:G267" si="1">+(E266-D266)/D266</f>
        <v>0.37249999999999994</v>
      </c>
      <c r="F267" s="71">
        <f t="shared" si="1"/>
        <v>0.31159999999999988</v>
      </c>
      <c r="G267" s="71">
        <f t="shared" si="1"/>
        <v>0.29600000000000015</v>
      </c>
      <c r="H267" s="10"/>
    </row>
    <row r="268" spans="1:8" x14ac:dyDescent="0.15">
      <c r="A268" s="10"/>
      <c r="B268" s="72" t="s">
        <v>244</v>
      </c>
      <c r="C268" s="68">
        <v>0</v>
      </c>
      <c r="D268" s="68">
        <f>+'Balance General'!D11*'Información inicial'!$C$2529</f>
        <v>0</v>
      </c>
      <c r="E268" s="68">
        <f>+'Balance General'!E11*'Información inicial'!$C$2529</f>
        <v>0</v>
      </c>
      <c r="F268" s="68">
        <f>+'Balance General'!F11*'Información inicial'!$C$2529</f>
        <v>8189224.143322113</v>
      </c>
      <c r="G268" s="68">
        <f>+'Balance General'!G11*'Información inicial'!$C$2529</f>
        <v>13669735.016760763</v>
      </c>
      <c r="H268" s="10"/>
    </row>
    <row r="269" spans="1:8" x14ac:dyDescent="0.15">
      <c r="A269" s="10"/>
      <c r="B269" s="72"/>
      <c r="C269" s="68"/>
      <c r="D269" s="68"/>
      <c r="E269" s="68"/>
      <c r="F269" s="68"/>
      <c r="G269" s="68"/>
      <c r="H269" s="10"/>
    </row>
    <row r="270" spans="1:8" x14ac:dyDescent="0.15">
      <c r="A270" s="10"/>
      <c r="B270" s="66" t="s">
        <v>19</v>
      </c>
      <c r="C270" s="73">
        <f>+C266+C268</f>
        <v>878322000</v>
      </c>
      <c r="D270" s="73">
        <f>+D266+D268</f>
        <v>1179410781.5999999</v>
      </c>
      <c r="E270" s="73">
        <f>+E266+E268</f>
        <v>1618741297.7459998</v>
      </c>
      <c r="F270" s="73">
        <f>+F266+F268</f>
        <v>2131330310.2669754</v>
      </c>
      <c r="G270" s="73">
        <f>+G266+G268</f>
        <v>2765260582.6330156</v>
      </c>
      <c r="H270" s="10"/>
    </row>
    <row r="271" spans="1:8" x14ac:dyDescent="0.15">
      <c r="A271" s="10"/>
      <c r="B271" s="477"/>
      <c r="C271" s="478"/>
      <c r="D271" s="478"/>
      <c r="E271" s="478"/>
      <c r="F271" s="478"/>
      <c r="G271" s="478"/>
      <c r="H271" s="10"/>
    </row>
    <row r="272" spans="1:8" x14ac:dyDescent="0.15">
      <c r="A272" s="10"/>
      <c r="B272" s="10"/>
      <c r="C272" s="15"/>
      <c r="D272" s="15"/>
      <c r="E272" s="250"/>
      <c r="F272" s="15"/>
      <c r="G272" s="15"/>
      <c r="H272" s="10"/>
    </row>
    <row r="273" spans="1:8" ht="15" thickBot="1" x14ac:dyDescent="0.2">
      <c r="A273" s="10"/>
      <c r="B273" s="482" t="s">
        <v>245</v>
      </c>
      <c r="C273" s="15"/>
      <c r="D273" s="15"/>
      <c r="E273" s="15"/>
      <c r="F273" s="15"/>
      <c r="G273" s="15"/>
      <c r="H273" s="10"/>
    </row>
    <row r="274" spans="1:8" x14ac:dyDescent="0.15">
      <c r="A274" s="10">
        <v>1</v>
      </c>
      <c r="B274" s="254" t="str">
        <f t="shared" ref="B274:B305" si="2">+B8</f>
        <v>Agendamiento citas</v>
      </c>
      <c r="C274" s="483">
        <f t="shared" ref="C274:C305" si="3">+C8/$C$266</f>
        <v>0.19372895134130763</v>
      </c>
      <c r="D274" s="484"/>
      <c r="E274" s="485"/>
      <c r="F274" s="485"/>
      <c r="G274" s="486"/>
      <c r="H274" s="10"/>
    </row>
    <row r="275" spans="1:8" x14ac:dyDescent="0.15">
      <c r="A275" s="10">
        <v>2</v>
      </c>
      <c r="B275" s="254" t="str">
        <f t="shared" si="2"/>
        <v>Telemedicina</v>
      </c>
      <c r="C275" s="483">
        <f t="shared" si="3"/>
        <v>3.3445592846359305E-2</v>
      </c>
      <c r="D275" s="487"/>
      <c r="E275" s="488"/>
      <c r="F275" s="488"/>
      <c r="G275" s="489"/>
      <c r="H275" s="10"/>
    </row>
    <row r="276" spans="1:8" x14ac:dyDescent="0.15">
      <c r="A276" s="10">
        <v>3</v>
      </c>
      <c r="B276" s="254" t="str">
        <f t="shared" si="2"/>
        <v>Laboratorios</v>
      </c>
      <c r="C276" s="483">
        <f t="shared" si="3"/>
        <v>2.9264893740564395E-2</v>
      </c>
      <c r="D276" s="487"/>
      <c r="E276" s="488"/>
      <c r="F276" s="488"/>
      <c r="G276" s="489"/>
      <c r="H276" s="10"/>
    </row>
    <row r="277" spans="1:8" x14ac:dyDescent="0.15">
      <c r="A277" s="10">
        <v>4</v>
      </c>
      <c r="B277" s="254" t="str">
        <f t="shared" si="2"/>
        <v>Imágenes</v>
      </c>
      <c r="C277" s="483">
        <f t="shared" si="3"/>
        <v>3.2516548600627103E-2</v>
      </c>
      <c r="D277" s="487"/>
      <c r="E277" s="488"/>
      <c r="F277" s="488"/>
      <c r="G277" s="489"/>
      <c r="H277" s="10"/>
    </row>
    <row r="278" spans="1:8" x14ac:dyDescent="0.15">
      <c r="A278" s="10">
        <v>5</v>
      </c>
      <c r="B278" s="254" t="str">
        <f t="shared" si="2"/>
        <v>Medicamentos</v>
      </c>
      <c r="C278" s="483">
        <f t="shared" si="3"/>
        <v>2.0067355707815586E-2</v>
      </c>
      <c r="D278" s="487"/>
      <c r="E278" s="488"/>
      <c r="F278" s="488"/>
      <c r="G278" s="489"/>
      <c r="H278" s="10"/>
    </row>
    <row r="279" spans="1:8" x14ac:dyDescent="0.15">
      <c r="A279" s="10">
        <v>6</v>
      </c>
      <c r="B279" s="254" t="str">
        <f t="shared" si="2"/>
        <v>Salud ocupacional</v>
      </c>
      <c r="C279" s="483">
        <f t="shared" si="3"/>
        <v>0.24387411450470328</v>
      </c>
      <c r="D279" s="487"/>
      <c r="E279" s="488"/>
      <c r="F279" s="488"/>
      <c r="G279" s="489"/>
      <c r="H279" s="10"/>
    </row>
    <row r="280" spans="1:8" x14ac:dyDescent="0.15">
      <c r="A280" s="10">
        <v>7</v>
      </c>
      <c r="B280" s="254" t="str">
        <f t="shared" si="2"/>
        <v>Bienestar</v>
      </c>
      <c r="C280" s="483">
        <f t="shared" si="3"/>
        <v>0.26129369411218212</v>
      </c>
      <c r="D280" s="487"/>
      <c r="E280" s="488"/>
      <c r="F280" s="488"/>
      <c r="G280" s="489"/>
      <c r="H280" s="10"/>
    </row>
    <row r="281" spans="1:8" x14ac:dyDescent="0.15">
      <c r="A281" s="10">
        <v>8</v>
      </c>
      <c r="B281" s="254" t="str">
        <f t="shared" si="2"/>
        <v>Financiación</v>
      </c>
      <c r="C281" s="483">
        <f t="shared" si="3"/>
        <v>0.18580884914644061</v>
      </c>
      <c r="D281" s="487"/>
      <c r="E281" s="488"/>
      <c r="F281" s="488"/>
      <c r="G281" s="489"/>
      <c r="H281" s="10"/>
    </row>
    <row r="282" spans="1:8" x14ac:dyDescent="0.15">
      <c r="A282" s="10">
        <v>9</v>
      </c>
      <c r="B282" s="254" t="str">
        <f t="shared" si="2"/>
        <v xml:space="preserve"> </v>
      </c>
      <c r="C282" s="483">
        <f t="shared" si="3"/>
        <v>0</v>
      </c>
      <c r="D282" s="487"/>
      <c r="E282" s="488"/>
      <c r="F282" s="488"/>
      <c r="G282" s="489"/>
      <c r="H282" s="10"/>
    </row>
    <row r="283" spans="1:8" hidden="1" x14ac:dyDescent="0.15">
      <c r="A283" s="10">
        <v>10</v>
      </c>
      <c r="B283" s="254" t="str">
        <f t="shared" si="2"/>
        <v xml:space="preserve"> </v>
      </c>
      <c r="C283" s="483">
        <f t="shared" si="3"/>
        <v>0</v>
      </c>
      <c r="D283" s="487"/>
      <c r="E283" s="488"/>
      <c r="F283" s="488"/>
      <c r="G283" s="489"/>
      <c r="H283" s="10"/>
    </row>
    <row r="284" spans="1:8" hidden="1" x14ac:dyDescent="0.15">
      <c r="A284" s="10">
        <v>11</v>
      </c>
      <c r="B284" s="254" t="str">
        <f t="shared" si="2"/>
        <v xml:space="preserve"> </v>
      </c>
      <c r="C284" s="483">
        <f t="shared" si="3"/>
        <v>0</v>
      </c>
      <c r="D284" s="487"/>
      <c r="E284" s="488"/>
      <c r="F284" s="488"/>
      <c r="G284" s="489"/>
      <c r="H284" s="10"/>
    </row>
    <row r="285" spans="1:8" hidden="1" x14ac:dyDescent="0.15">
      <c r="A285" s="10">
        <v>12</v>
      </c>
      <c r="B285" s="254" t="str">
        <f t="shared" si="2"/>
        <v xml:space="preserve"> </v>
      </c>
      <c r="C285" s="483">
        <f t="shared" si="3"/>
        <v>0</v>
      </c>
      <c r="D285" s="487"/>
      <c r="E285" s="488"/>
      <c r="F285" s="488"/>
      <c r="G285" s="489"/>
      <c r="H285" s="10"/>
    </row>
    <row r="286" spans="1:8" hidden="1" x14ac:dyDescent="0.15">
      <c r="A286" s="10">
        <v>13</v>
      </c>
      <c r="B286" s="254" t="str">
        <f t="shared" si="2"/>
        <v xml:space="preserve"> </v>
      </c>
      <c r="C286" s="483">
        <f t="shared" si="3"/>
        <v>0</v>
      </c>
      <c r="D286" s="487"/>
      <c r="E286" s="488"/>
      <c r="F286" s="488"/>
      <c r="G286" s="489"/>
      <c r="H286" s="10"/>
    </row>
    <row r="287" spans="1:8" hidden="1" x14ac:dyDescent="0.15">
      <c r="A287" s="10">
        <v>14</v>
      </c>
      <c r="B287" s="254" t="str">
        <f t="shared" si="2"/>
        <v xml:space="preserve"> </v>
      </c>
      <c r="C287" s="483">
        <f t="shared" si="3"/>
        <v>0</v>
      </c>
      <c r="D287" s="487"/>
      <c r="E287" s="488"/>
      <c r="F287" s="488"/>
      <c r="G287" s="489"/>
      <c r="H287" s="10"/>
    </row>
    <row r="288" spans="1:8" hidden="1" x14ac:dyDescent="0.15">
      <c r="A288" s="10">
        <v>15</v>
      </c>
      <c r="B288" s="254" t="str">
        <f t="shared" si="2"/>
        <v xml:space="preserve"> </v>
      </c>
      <c r="C288" s="483">
        <f t="shared" si="3"/>
        <v>0</v>
      </c>
      <c r="D288" s="487"/>
      <c r="E288" s="488"/>
      <c r="F288" s="488"/>
      <c r="G288" s="489"/>
      <c r="H288" s="10"/>
    </row>
    <row r="289" spans="1:8" hidden="1" x14ac:dyDescent="0.15">
      <c r="A289" s="10">
        <v>16</v>
      </c>
      <c r="B289" s="254" t="str">
        <f t="shared" si="2"/>
        <v xml:space="preserve"> </v>
      </c>
      <c r="C289" s="483">
        <f t="shared" si="3"/>
        <v>0</v>
      </c>
      <c r="D289" s="487"/>
      <c r="E289" s="488"/>
      <c r="F289" s="488"/>
      <c r="G289" s="489"/>
      <c r="H289" s="10"/>
    </row>
    <row r="290" spans="1:8" hidden="1" x14ac:dyDescent="0.15">
      <c r="A290" s="10">
        <v>17</v>
      </c>
      <c r="B290" s="254" t="str">
        <f t="shared" si="2"/>
        <v xml:space="preserve"> </v>
      </c>
      <c r="C290" s="483">
        <f t="shared" si="3"/>
        <v>0</v>
      </c>
      <c r="D290" s="487"/>
      <c r="E290" s="488"/>
      <c r="F290" s="488"/>
      <c r="G290" s="489"/>
      <c r="H290" s="10"/>
    </row>
    <row r="291" spans="1:8" hidden="1" x14ac:dyDescent="0.15">
      <c r="A291" s="10">
        <v>18</v>
      </c>
      <c r="B291" s="254" t="str">
        <f t="shared" si="2"/>
        <v xml:space="preserve"> </v>
      </c>
      <c r="C291" s="483">
        <f t="shared" si="3"/>
        <v>0</v>
      </c>
      <c r="D291" s="487"/>
      <c r="E291" s="488"/>
      <c r="F291" s="488"/>
      <c r="G291" s="489"/>
      <c r="H291" s="10"/>
    </row>
    <row r="292" spans="1:8" hidden="1" x14ac:dyDescent="0.15">
      <c r="A292" s="10">
        <v>19</v>
      </c>
      <c r="B292" s="254" t="str">
        <f t="shared" si="2"/>
        <v xml:space="preserve"> </v>
      </c>
      <c r="C292" s="483">
        <f t="shared" si="3"/>
        <v>0</v>
      </c>
      <c r="D292" s="487"/>
      <c r="E292" s="488"/>
      <c r="F292" s="488"/>
      <c r="G292" s="489"/>
      <c r="H292" s="10"/>
    </row>
    <row r="293" spans="1:8" hidden="1" x14ac:dyDescent="0.15">
      <c r="A293" s="10">
        <v>20</v>
      </c>
      <c r="B293" s="254" t="str">
        <f t="shared" si="2"/>
        <v xml:space="preserve"> </v>
      </c>
      <c r="C293" s="483">
        <f t="shared" si="3"/>
        <v>0</v>
      </c>
      <c r="D293" s="487"/>
      <c r="E293" s="488"/>
      <c r="F293" s="488"/>
      <c r="G293" s="489"/>
      <c r="H293" s="10"/>
    </row>
    <row r="294" spans="1:8" hidden="1" x14ac:dyDescent="0.15">
      <c r="A294" s="10">
        <v>21</v>
      </c>
      <c r="B294" s="254" t="str">
        <f t="shared" si="2"/>
        <v xml:space="preserve"> </v>
      </c>
      <c r="C294" s="483">
        <f t="shared" si="3"/>
        <v>0</v>
      </c>
      <c r="D294" s="487"/>
      <c r="E294" s="488"/>
      <c r="F294" s="488"/>
      <c r="G294" s="489"/>
      <c r="H294" s="10"/>
    </row>
    <row r="295" spans="1:8" hidden="1" x14ac:dyDescent="0.15">
      <c r="A295" s="10">
        <v>22</v>
      </c>
      <c r="B295" s="254" t="str">
        <f t="shared" si="2"/>
        <v xml:space="preserve"> </v>
      </c>
      <c r="C295" s="483">
        <f t="shared" si="3"/>
        <v>0</v>
      </c>
      <c r="D295" s="487"/>
      <c r="E295" s="488"/>
      <c r="F295" s="488"/>
      <c r="G295" s="489"/>
      <c r="H295" s="10"/>
    </row>
    <row r="296" spans="1:8" hidden="1" x14ac:dyDescent="0.15">
      <c r="A296" s="10">
        <v>23</v>
      </c>
      <c r="B296" s="254" t="str">
        <f t="shared" si="2"/>
        <v xml:space="preserve"> </v>
      </c>
      <c r="C296" s="483">
        <f t="shared" si="3"/>
        <v>0</v>
      </c>
      <c r="D296" s="487"/>
      <c r="E296" s="488"/>
      <c r="F296" s="488"/>
      <c r="G296" s="489"/>
      <c r="H296" s="10"/>
    </row>
    <row r="297" spans="1:8" hidden="1" x14ac:dyDescent="0.15">
      <c r="A297" s="10">
        <v>24</v>
      </c>
      <c r="B297" s="254" t="str">
        <f t="shared" si="2"/>
        <v xml:space="preserve"> </v>
      </c>
      <c r="C297" s="483">
        <f t="shared" si="3"/>
        <v>0</v>
      </c>
      <c r="D297" s="487"/>
      <c r="E297" s="488"/>
      <c r="F297" s="488"/>
      <c r="G297" s="489"/>
      <c r="H297" s="10"/>
    </row>
    <row r="298" spans="1:8" hidden="1" x14ac:dyDescent="0.15">
      <c r="A298" s="10">
        <v>25</v>
      </c>
      <c r="B298" s="254" t="str">
        <f t="shared" si="2"/>
        <v xml:space="preserve"> </v>
      </c>
      <c r="C298" s="483">
        <f t="shared" si="3"/>
        <v>0</v>
      </c>
      <c r="D298" s="487"/>
      <c r="E298" s="488"/>
      <c r="F298" s="488"/>
      <c r="G298" s="489"/>
      <c r="H298" s="10"/>
    </row>
    <row r="299" spans="1:8" hidden="1" x14ac:dyDescent="0.15">
      <c r="A299" s="10">
        <v>26</v>
      </c>
      <c r="B299" s="254" t="str">
        <f t="shared" si="2"/>
        <v xml:space="preserve"> </v>
      </c>
      <c r="C299" s="483">
        <f t="shared" si="3"/>
        <v>0</v>
      </c>
      <c r="D299" s="487"/>
      <c r="E299" s="488"/>
      <c r="F299" s="488"/>
      <c r="G299" s="489"/>
      <c r="H299" s="10"/>
    </row>
    <row r="300" spans="1:8" hidden="1" x14ac:dyDescent="0.15">
      <c r="A300" s="10">
        <v>27</v>
      </c>
      <c r="B300" s="254" t="str">
        <f t="shared" si="2"/>
        <v xml:space="preserve"> </v>
      </c>
      <c r="C300" s="483">
        <f t="shared" si="3"/>
        <v>0</v>
      </c>
      <c r="D300" s="487"/>
      <c r="E300" s="488"/>
      <c r="F300" s="488"/>
      <c r="G300" s="489"/>
      <c r="H300" s="10"/>
    </row>
    <row r="301" spans="1:8" hidden="1" x14ac:dyDescent="0.15">
      <c r="A301" s="10">
        <v>28</v>
      </c>
      <c r="B301" s="254" t="str">
        <f t="shared" si="2"/>
        <v xml:space="preserve"> </v>
      </c>
      <c r="C301" s="483">
        <f t="shared" si="3"/>
        <v>0</v>
      </c>
      <c r="D301" s="487"/>
      <c r="E301" s="488"/>
      <c r="F301" s="488"/>
      <c r="G301" s="489"/>
      <c r="H301" s="10"/>
    </row>
    <row r="302" spans="1:8" hidden="1" x14ac:dyDescent="0.15">
      <c r="A302" s="10">
        <v>29</v>
      </c>
      <c r="B302" s="254" t="str">
        <f t="shared" si="2"/>
        <v xml:space="preserve"> </v>
      </c>
      <c r="C302" s="483">
        <f t="shared" si="3"/>
        <v>0</v>
      </c>
      <c r="D302" s="487"/>
      <c r="E302" s="488"/>
      <c r="F302" s="488"/>
      <c r="G302" s="489"/>
      <c r="H302" s="10"/>
    </row>
    <row r="303" spans="1:8" hidden="1" x14ac:dyDescent="0.15">
      <c r="A303" s="10">
        <v>30</v>
      </c>
      <c r="B303" s="254" t="str">
        <f t="shared" si="2"/>
        <v xml:space="preserve"> </v>
      </c>
      <c r="C303" s="483">
        <f t="shared" si="3"/>
        <v>0</v>
      </c>
      <c r="D303" s="487"/>
      <c r="E303" s="488"/>
      <c r="F303" s="488"/>
      <c r="G303" s="489"/>
      <c r="H303" s="10"/>
    </row>
    <row r="304" spans="1:8" hidden="1" x14ac:dyDescent="0.15">
      <c r="A304" s="10">
        <v>31</v>
      </c>
      <c r="B304" s="254" t="str">
        <f t="shared" si="2"/>
        <v xml:space="preserve"> </v>
      </c>
      <c r="C304" s="483">
        <f t="shared" si="3"/>
        <v>0</v>
      </c>
      <c r="D304" s="487"/>
      <c r="E304" s="488"/>
      <c r="F304" s="488"/>
      <c r="G304" s="489"/>
      <c r="H304" s="10"/>
    </row>
    <row r="305" spans="1:8" hidden="1" x14ac:dyDescent="0.15">
      <c r="A305" s="10">
        <v>32</v>
      </c>
      <c r="B305" s="254" t="str">
        <f t="shared" si="2"/>
        <v xml:space="preserve"> </v>
      </c>
      <c r="C305" s="483">
        <f t="shared" si="3"/>
        <v>0</v>
      </c>
      <c r="D305" s="487"/>
      <c r="E305" s="488"/>
      <c r="F305" s="488"/>
      <c r="G305" s="489"/>
      <c r="H305" s="10"/>
    </row>
    <row r="306" spans="1:8" hidden="1" x14ac:dyDescent="0.15">
      <c r="A306" s="10">
        <v>33</v>
      </c>
      <c r="B306" s="254" t="str">
        <f t="shared" ref="B306:B337" si="4">+B40</f>
        <v xml:space="preserve"> </v>
      </c>
      <c r="C306" s="483">
        <f t="shared" ref="C306:C337" si="5">+C40/$C$266</f>
        <v>0</v>
      </c>
      <c r="D306" s="487"/>
      <c r="E306" s="488"/>
      <c r="F306" s="488"/>
      <c r="G306" s="489"/>
      <c r="H306" s="10"/>
    </row>
    <row r="307" spans="1:8" hidden="1" x14ac:dyDescent="0.15">
      <c r="A307" s="10">
        <v>34</v>
      </c>
      <c r="B307" s="254" t="str">
        <f t="shared" si="4"/>
        <v xml:space="preserve"> </v>
      </c>
      <c r="C307" s="483">
        <f t="shared" si="5"/>
        <v>0</v>
      </c>
      <c r="D307" s="487"/>
      <c r="E307" s="488"/>
      <c r="F307" s="488"/>
      <c r="G307" s="489"/>
      <c r="H307" s="10"/>
    </row>
    <row r="308" spans="1:8" hidden="1" x14ac:dyDescent="0.15">
      <c r="A308" s="10">
        <v>35</v>
      </c>
      <c r="B308" s="254" t="str">
        <f t="shared" si="4"/>
        <v xml:space="preserve"> </v>
      </c>
      <c r="C308" s="483">
        <f t="shared" si="5"/>
        <v>0</v>
      </c>
      <c r="D308" s="487"/>
      <c r="E308" s="488"/>
      <c r="F308" s="488"/>
      <c r="G308" s="489"/>
      <c r="H308" s="10"/>
    </row>
    <row r="309" spans="1:8" hidden="1" x14ac:dyDescent="0.15">
      <c r="A309" s="10">
        <v>36</v>
      </c>
      <c r="B309" s="254" t="str">
        <f t="shared" si="4"/>
        <v xml:space="preserve"> </v>
      </c>
      <c r="C309" s="483">
        <f t="shared" si="5"/>
        <v>0</v>
      </c>
      <c r="D309" s="487"/>
      <c r="E309" s="488"/>
      <c r="F309" s="488"/>
      <c r="G309" s="489"/>
      <c r="H309" s="10"/>
    </row>
    <row r="310" spans="1:8" hidden="1" x14ac:dyDescent="0.15">
      <c r="A310" s="10">
        <v>37</v>
      </c>
      <c r="B310" s="254" t="str">
        <f t="shared" si="4"/>
        <v xml:space="preserve"> </v>
      </c>
      <c r="C310" s="483">
        <f t="shared" si="5"/>
        <v>0</v>
      </c>
      <c r="D310" s="487"/>
      <c r="E310" s="488"/>
      <c r="F310" s="488"/>
      <c r="G310" s="489"/>
      <c r="H310" s="10"/>
    </row>
    <row r="311" spans="1:8" hidden="1" x14ac:dyDescent="0.15">
      <c r="A311" s="10">
        <v>38</v>
      </c>
      <c r="B311" s="254" t="str">
        <f t="shared" si="4"/>
        <v xml:space="preserve"> </v>
      </c>
      <c r="C311" s="483">
        <f t="shared" si="5"/>
        <v>0</v>
      </c>
      <c r="D311" s="487"/>
      <c r="E311" s="488"/>
      <c r="F311" s="488"/>
      <c r="G311" s="489"/>
      <c r="H311" s="10"/>
    </row>
    <row r="312" spans="1:8" hidden="1" x14ac:dyDescent="0.15">
      <c r="A312" s="10">
        <v>39</v>
      </c>
      <c r="B312" s="254" t="str">
        <f t="shared" si="4"/>
        <v xml:space="preserve"> </v>
      </c>
      <c r="C312" s="483">
        <f t="shared" si="5"/>
        <v>0</v>
      </c>
      <c r="D312" s="487"/>
      <c r="E312" s="488"/>
      <c r="F312" s="488"/>
      <c r="G312" s="489"/>
      <c r="H312" s="10"/>
    </row>
    <row r="313" spans="1:8" hidden="1" x14ac:dyDescent="0.15">
      <c r="A313" s="10">
        <v>40</v>
      </c>
      <c r="B313" s="254" t="str">
        <f t="shared" si="4"/>
        <v xml:space="preserve"> </v>
      </c>
      <c r="C313" s="483">
        <f t="shared" si="5"/>
        <v>0</v>
      </c>
      <c r="D313" s="487"/>
      <c r="E313" s="488"/>
      <c r="F313" s="488"/>
      <c r="G313" s="489"/>
      <c r="H313" s="10"/>
    </row>
    <row r="314" spans="1:8" hidden="1" x14ac:dyDescent="0.15">
      <c r="A314" s="10">
        <v>41</v>
      </c>
      <c r="B314" s="254" t="str">
        <f t="shared" si="4"/>
        <v xml:space="preserve"> </v>
      </c>
      <c r="C314" s="483">
        <f t="shared" si="5"/>
        <v>0</v>
      </c>
      <c r="D314" s="487"/>
      <c r="E314" s="488"/>
      <c r="F314" s="488"/>
      <c r="G314" s="489"/>
      <c r="H314" s="10"/>
    </row>
    <row r="315" spans="1:8" hidden="1" x14ac:dyDescent="0.15">
      <c r="A315" s="10">
        <v>42</v>
      </c>
      <c r="B315" s="254" t="str">
        <f t="shared" si="4"/>
        <v xml:space="preserve"> </v>
      </c>
      <c r="C315" s="483">
        <f t="shared" si="5"/>
        <v>0</v>
      </c>
      <c r="D315" s="487"/>
      <c r="E315" s="488"/>
      <c r="F315" s="488"/>
      <c r="G315" s="489"/>
      <c r="H315" s="10"/>
    </row>
    <row r="316" spans="1:8" hidden="1" x14ac:dyDescent="0.15">
      <c r="A316" s="10">
        <v>43</v>
      </c>
      <c r="B316" s="254" t="str">
        <f t="shared" si="4"/>
        <v xml:space="preserve"> </v>
      </c>
      <c r="C316" s="483">
        <f t="shared" si="5"/>
        <v>0</v>
      </c>
      <c r="D316" s="487"/>
      <c r="E316" s="488"/>
      <c r="F316" s="488"/>
      <c r="G316" s="489"/>
      <c r="H316" s="10"/>
    </row>
    <row r="317" spans="1:8" hidden="1" x14ac:dyDescent="0.15">
      <c r="A317" s="10">
        <v>44</v>
      </c>
      <c r="B317" s="254" t="str">
        <f t="shared" si="4"/>
        <v xml:space="preserve"> </v>
      </c>
      <c r="C317" s="483">
        <f t="shared" si="5"/>
        <v>0</v>
      </c>
      <c r="D317" s="487"/>
      <c r="E317" s="488"/>
      <c r="F317" s="488"/>
      <c r="G317" s="489"/>
      <c r="H317" s="10"/>
    </row>
    <row r="318" spans="1:8" hidden="1" x14ac:dyDescent="0.15">
      <c r="A318" s="10">
        <v>45</v>
      </c>
      <c r="B318" s="254" t="str">
        <f t="shared" si="4"/>
        <v xml:space="preserve"> </v>
      </c>
      <c r="C318" s="483">
        <f t="shared" si="5"/>
        <v>0</v>
      </c>
      <c r="D318" s="487"/>
      <c r="E318" s="488"/>
      <c r="F318" s="488"/>
      <c r="G318" s="489"/>
      <c r="H318" s="10"/>
    </row>
    <row r="319" spans="1:8" hidden="1" x14ac:dyDescent="0.15">
      <c r="A319" s="10">
        <v>46</v>
      </c>
      <c r="B319" s="254" t="str">
        <f t="shared" si="4"/>
        <v xml:space="preserve"> </v>
      </c>
      <c r="C319" s="483">
        <f t="shared" si="5"/>
        <v>0</v>
      </c>
      <c r="D319" s="487"/>
      <c r="E319" s="488"/>
      <c r="F319" s="488"/>
      <c r="G319" s="489"/>
      <c r="H319" s="10"/>
    </row>
    <row r="320" spans="1:8" hidden="1" x14ac:dyDescent="0.15">
      <c r="A320" s="10">
        <v>47</v>
      </c>
      <c r="B320" s="254" t="str">
        <f t="shared" si="4"/>
        <v xml:space="preserve"> </v>
      </c>
      <c r="C320" s="483">
        <f t="shared" si="5"/>
        <v>0</v>
      </c>
      <c r="D320" s="487"/>
      <c r="E320" s="488"/>
      <c r="F320" s="488"/>
      <c r="G320" s="489"/>
      <c r="H320" s="10"/>
    </row>
    <row r="321" spans="1:8" hidden="1" x14ac:dyDescent="0.15">
      <c r="A321" s="10">
        <v>48</v>
      </c>
      <c r="B321" s="254" t="str">
        <f t="shared" si="4"/>
        <v xml:space="preserve"> </v>
      </c>
      <c r="C321" s="483">
        <f t="shared" si="5"/>
        <v>0</v>
      </c>
      <c r="D321" s="487"/>
      <c r="E321" s="488"/>
      <c r="F321" s="488"/>
      <c r="G321" s="489"/>
      <c r="H321" s="10"/>
    </row>
    <row r="322" spans="1:8" hidden="1" x14ac:dyDescent="0.15">
      <c r="A322" s="10">
        <v>49</v>
      </c>
      <c r="B322" s="254" t="str">
        <f t="shared" si="4"/>
        <v xml:space="preserve"> </v>
      </c>
      <c r="C322" s="483">
        <f t="shared" si="5"/>
        <v>0</v>
      </c>
      <c r="D322" s="487"/>
      <c r="E322" s="488"/>
      <c r="F322" s="488"/>
      <c r="G322" s="489"/>
      <c r="H322" s="10"/>
    </row>
    <row r="323" spans="1:8" hidden="1" x14ac:dyDescent="0.15">
      <c r="A323" s="10">
        <v>50</v>
      </c>
      <c r="B323" s="254" t="str">
        <f t="shared" si="4"/>
        <v xml:space="preserve"> </v>
      </c>
      <c r="C323" s="483">
        <f t="shared" si="5"/>
        <v>0</v>
      </c>
      <c r="D323" s="487"/>
      <c r="E323" s="488"/>
      <c r="F323" s="488"/>
      <c r="G323" s="489"/>
      <c r="H323" s="10"/>
    </row>
    <row r="324" spans="1:8" hidden="1" x14ac:dyDescent="0.15">
      <c r="A324" s="10">
        <v>51</v>
      </c>
      <c r="B324" s="254" t="str">
        <f t="shared" si="4"/>
        <v xml:space="preserve"> </v>
      </c>
      <c r="C324" s="483">
        <f t="shared" si="5"/>
        <v>0</v>
      </c>
      <c r="D324" s="487"/>
      <c r="E324" s="488"/>
      <c r="F324" s="488"/>
      <c r="G324" s="489"/>
      <c r="H324" s="10"/>
    </row>
    <row r="325" spans="1:8" hidden="1" x14ac:dyDescent="0.15">
      <c r="A325" s="10">
        <v>52</v>
      </c>
      <c r="B325" s="254" t="str">
        <f t="shared" si="4"/>
        <v xml:space="preserve"> </v>
      </c>
      <c r="C325" s="483">
        <f t="shared" si="5"/>
        <v>0</v>
      </c>
      <c r="D325" s="487"/>
      <c r="E325" s="488"/>
      <c r="F325" s="488"/>
      <c r="G325" s="489"/>
      <c r="H325" s="10"/>
    </row>
    <row r="326" spans="1:8" hidden="1" x14ac:dyDescent="0.15">
      <c r="A326" s="10">
        <v>53</v>
      </c>
      <c r="B326" s="254" t="str">
        <f t="shared" si="4"/>
        <v xml:space="preserve"> </v>
      </c>
      <c r="C326" s="483">
        <f t="shared" si="5"/>
        <v>0</v>
      </c>
      <c r="D326" s="487"/>
      <c r="E326" s="488"/>
      <c r="F326" s="488"/>
      <c r="G326" s="489"/>
      <c r="H326" s="10"/>
    </row>
    <row r="327" spans="1:8" hidden="1" x14ac:dyDescent="0.15">
      <c r="A327" s="10">
        <v>54</v>
      </c>
      <c r="B327" s="254" t="str">
        <f t="shared" si="4"/>
        <v xml:space="preserve"> </v>
      </c>
      <c r="C327" s="483">
        <f t="shared" si="5"/>
        <v>0</v>
      </c>
      <c r="D327" s="487"/>
      <c r="E327" s="488"/>
      <c r="F327" s="488"/>
      <c r="G327" s="489"/>
      <c r="H327" s="10"/>
    </row>
    <row r="328" spans="1:8" hidden="1" x14ac:dyDescent="0.15">
      <c r="A328" s="10">
        <v>55</v>
      </c>
      <c r="B328" s="254" t="str">
        <f t="shared" si="4"/>
        <v xml:space="preserve"> </v>
      </c>
      <c r="C328" s="483">
        <f t="shared" si="5"/>
        <v>0</v>
      </c>
      <c r="D328" s="487"/>
      <c r="E328" s="488"/>
      <c r="F328" s="488"/>
      <c r="G328" s="489"/>
      <c r="H328" s="10"/>
    </row>
    <row r="329" spans="1:8" hidden="1" x14ac:dyDescent="0.15">
      <c r="A329" s="10">
        <v>56</v>
      </c>
      <c r="B329" s="254" t="str">
        <f t="shared" si="4"/>
        <v xml:space="preserve"> </v>
      </c>
      <c r="C329" s="483">
        <f t="shared" si="5"/>
        <v>0</v>
      </c>
      <c r="D329" s="487"/>
      <c r="E329" s="488"/>
      <c r="F329" s="488"/>
      <c r="G329" s="489"/>
      <c r="H329" s="10"/>
    </row>
    <row r="330" spans="1:8" hidden="1" x14ac:dyDescent="0.15">
      <c r="A330" s="10">
        <v>57</v>
      </c>
      <c r="B330" s="254" t="str">
        <f t="shared" si="4"/>
        <v xml:space="preserve"> </v>
      </c>
      <c r="C330" s="483">
        <f t="shared" si="5"/>
        <v>0</v>
      </c>
      <c r="D330" s="487"/>
      <c r="E330" s="488"/>
      <c r="F330" s="488"/>
      <c r="G330" s="489"/>
      <c r="H330" s="10"/>
    </row>
    <row r="331" spans="1:8" hidden="1" x14ac:dyDescent="0.15">
      <c r="A331" s="10">
        <v>58</v>
      </c>
      <c r="B331" s="254" t="str">
        <f t="shared" si="4"/>
        <v xml:space="preserve"> </v>
      </c>
      <c r="C331" s="483">
        <f t="shared" si="5"/>
        <v>0</v>
      </c>
      <c r="D331" s="487"/>
      <c r="E331" s="488"/>
      <c r="F331" s="488"/>
      <c r="G331" s="489"/>
      <c r="H331" s="10"/>
    </row>
    <row r="332" spans="1:8" hidden="1" x14ac:dyDescent="0.15">
      <c r="A332" s="10">
        <v>59</v>
      </c>
      <c r="B332" s="254" t="str">
        <f t="shared" si="4"/>
        <v xml:space="preserve"> </v>
      </c>
      <c r="C332" s="483">
        <f t="shared" si="5"/>
        <v>0</v>
      </c>
      <c r="D332" s="487"/>
      <c r="E332" s="488"/>
      <c r="F332" s="488"/>
      <c r="G332" s="489"/>
      <c r="H332" s="10"/>
    </row>
    <row r="333" spans="1:8" hidden="1" x14ac:dyDescent="0.15">
      <c r="A333" s="10">
        <v>60</v>
      </c>
      <c r="B333" s="254" t="str">
        <f t="shared" si="4"/>
        <v xml:space="preserve"> </v>
      </c>
      <c r="C333" s="483">
        <f t="shared" si="5"/>
        <v>0</v>
      </c>
      <c r="D333" s="487"/>
      <c r="E333" s="488"/>
      <c r="F333" s="488"/>
      <c r="G333" s="489"/>
      <c r="H333" s="10"/>
    </row>
    <row r="334" spans="1:8" hidden="1" x14ac:dyDescent="0.15">
      <c r="A334" s="10">
        <v>61</v>
      </c>
      <c r="B334" s="254" t="str">
        <f t="shared" si="4"/>
        <v xml:space="preserve"> </v>
      </c>
      <c r="C334" s="483">
        <f t="shared" si="5"/>
        <v>0</v>
      </c>
      <c r="D334" s="487"/>
      <c r="E334" s="488"/>
      <c r="F334" s="488"/>
      <c r="G334" s="489"/>
      <c r="H334" s="10"/>
    </row>
    <row r="335" spans="1:8" hidden="1" x14ac:dyDescent="0.15">
      <c r="A335" s="10">
        <v>62</v>
      </c>
      <c r="B335" s="254" t="str">
        <f t="shared" si="4"/>
        <v xml:space="preserve"> </v>
      </c>
      <c r="C335" s="483">
        <f t="shared" si="5"/>
        <v>0</v>
      </c>
      <c r="D335" s="487"/>
      <c r="E335" s="488"/>
      <c r="F335" s="488"/>
      <c r="G335" s="489"/>
      <c r="H335" s="10"/>
    </row>
    <row r="336" spans="1:8" hidden="1" x14ac:dyDescent="0.15">
      <c r="A336" s="10">
        <v>63</v>
      </c>
      <c r="B336" s="254" t="str">
        <f t="shared" si="4"/>
        <v xml:space="preserve"> </v>
      </c>
      <c r="C336" s="483">
        <f t="shared" si="5"/>
        <v>0</v>
      </c>
      <c r="D336" s="487"/>
      <c r="E336" s="488"/>
      <c r="F336" s="488"/>
      <c r="G336" s="489"/>
      <c r="H336" s="10"/>
    </row>
    <row r="337" spans="1:8" hidden="1" x14ac:dyDescent="0.15">
      <c r="A337" s="10">
        <v>64</v>
      </c>
      <c r="B337" s="254" t="str">
        <f t="shared" si="4"/>
        <v xml:space="preserve"> </v>
      </c>
      <c r="C337" s="483">
        <f t="shared" si="5"/>
        <v>0</v>
      </c>
      <c r="D337" s="487"/>
      <c r="E337" s="488"/>
      <c r="F337" s="488"/>
      <c r="G337" s="489"/>
      <c r="H337" s="10"/>
    </row>
    <row r="338" spans="1:8" hidden="1" x14ac:dyDescent="0.15">
      <c r="A338" s="10">
        <v>65</v>
      </c>
      <c r="B338" s="254" t="str">
        <f t="shared" ref="B338:B369" si="6">+B72</f>
        <v xml:space="preserve"> </v>
      </c>
      <c r="C338" s="483">
        <f t="shared" ref="C338:C369" si="7">+C72/$C$266</f>
        <v>0</v>
      </c>
      <c r="D338" s="487"/>
      <c r="E338" s="488"/>
      <c r="F338" s="488"/>
      <c r="G338" s="489"/>
      <c r="H338" s="10"/>
    </row>
    <row r="339" spans="1:8" hidden="1" x14ac:dyDescent="0.15">
      <c r="A339" s="10">
        <v>66</v>
      </c>
      <c r="B339" s="254" t="str">
        <f t="shared" si="6"/>
        <v xml:space="preserve"> </v>
      </c>
      <c r="C339" s="483">
        <f t="shared" si="7"/>
        <v>0</v>
      </c>
      <c r="D339" s="487"/>
      <c r="E339" s="488"/>
      <c r="F339" s="488"/>
      <c r="G339" s="489"/>
      <c r="H339" s="10"/>
    </row>
    <row r="340" spans="1:8" hidden="1" x14ac:dyDescent="0.15">
      <c r="A340" s="10">
        <v>67</v>
      </c>
      <c r="B340" s="254" t="str">
        <f t="shared" si="6"/>
        <v xml:space="preserve"> </v>
      </c>
      <c r="C340" s="483">
        <f t="shared" si="7"/>
        <v>0</v>
      </c>
      <c r="D340" s="487"/>
      <c r="E340" s="488"/>
      <c r="F340" s="488"/>
      <c r="G340" s="489"/>
      <c r="H340" s="10"/>
    </row>
    <row r="341" spans="1:8" hidden="1" x14ac:dyDescent="0.15">
      <c r="A341" s="10">
        <v>68</v>
      </c>
      <c r="B341" s="254" t="str">
        <f t="shared" si="6"/>
        <v xml:space="preserve"> </v>
      </c>
      <c r="C341" s="483">
        <f t="shared" si="7"/>
        <v>0</v>
      </c>
      <c r="D341" s="487"/>
      <c r="E341" s="488"/>
      <c r="F341" s="488"/>
      <c r="G341" s="489"/>
      <c r="H341" s="10"/>
    </row>
    <row r="342" spans="1:8" hidden="1" x14ac:dyDescent="0.15">
      <c r="A342" s="10">
        <v>69</v>
      </c>
      <c r="B342" s="254" t="str">
        <f t="shared" si="6"/>
        <v xml:space="preserve"> </v>
      </c>
      <c r="C342" s="483">
        <f t="shared" si="7"/>
        <v>0</v>
      </c>
      <c r="D342" s="487"/>
      <c r="E342" s="488"/>
      <c r="F342" s="488"/>
      <c r="G342" s="489"/>
      <c r="H342" s="10"/>
    </row>
    <row r="343" spans="1:8" hidden="1" x14ac:dyDescent="0.15">
      <c r="A343" s="10">
        <v>70</v>
      </c>
      <c r="B343" s="254" t="str">
        <f t="shared" si="6"/>
        <v xml:space="preserve"> </v>
      </c>
      <c r="C343" s="483">
        <f t="shared" si="7"/>
        <v>0</v>
      </c>
      <c r="D343" s="487"/>
      <c r="E343" s="488"/>
      <c r="F343" s="488"/>
      <c r="G343" s="489"/>
      <c r="H343" s="10"/>
    </row>
    <row r="344" spans="1:8" hidden="1" x14ac:dyDescent="0.15">
      <c r="A344" s="10">
        <v>71</v>
      </c>
      <c r="B344" s="254" t="str">
        <f t="shared" si="6"/>
        <v xml:space="preserve"> </v>
      </c>
      <c r="C344" s="483">
        <f t="shared" si="7"/>
        <v>0</v>
      </c>
      <c r="D344" s="487"/>
      <c r="E344" s="488"/>
      <c r="F344" s="488"/>
      <c r="G344" s="489"/>
      <c r="H344" s="10"/>
    </row>
    <row r="345" spans="1:8" hidden="1" x14ac:dyDescent="0.15">
      <c r="A345" s="10">
        <v>72</v>
      </c>
      <c r="B345" s="254" t="str">
        <f t="shared" si="6"/>
        <v xml:space="preserve"> </v>
      </c>
      <c r="C345" s="483">
        <f t="shared" si="7"/>
        <v>0</v>
      </c>
      <c r="D345" s="487"/>
      <c r="E345" s="488"/>
      <c r="F345" s="488"/>
      <c r="G345" s="489"/>
      <c r="H345" s="10"/>
    </row>
    <row r="346" spans="1:8" hidden="1" x14ac:dyDescent="0.15">
      <c r="A346" s="10">
        <v>73</v>
      </c>
      <c r="B346" s="254" t="str">
        <f t="shared" si="6"/>
        <v xml:space="preserve"> </v>
      </c>
      <c r="C346" s="483">
        <f t="shared" si="7"/>
        <v>0</v>
      </c>
      <c r="D346" s="487"/>
      <c r="E346" s="488"/>
      <c r="F346" s="488"/>
      <c r="G346" s="489"/>
      <c r="H346" s="10"/>
    </row>
    <row r="347" spans="1:8" hidden="1" x14ac:dyDescent="0.15">
      <c r="A347" s="10">
        <v>74</v>
      </c>
      <c r="B347" s="254" t="str">
        <f t="shared" si="6"/>
        <v xml:space="preserve"> </v>
      </c>
      <c r="C347" s="483">
        <f t="shared" si="7"/>
        <v>0</v>
      </c>
      <c r="D347" s="487"/>
      <c r="E347" s="488"/>
      <c r="F347" s="488"/>
      <c r="G347" s="489"/>
      <c r="H347" s="10"/>
    </row>
    <row r="348" spans="1:8" hidden="1" x14ac:dyDescent="0.15">
      <c r="A348" s="10">
        <v>75</v>
      </c>
      <c r="B348" s="254" t="str">
        <f t="shared" si="6"/>
        <v xml:space="preserve"> </v>
      </c>
      <c r="C348" s="483">
        <f t="shared" si="7"/>
        <v>0</v>
      </c>
      <c r="D348" s="487"/>
      <c r="E348" s="488"/>
      <c r="F348" s="488"/>
      <c r="G348" s="489"/>
      <c r="H348" s="10"/>
    </row>
    <row r="349" spans="1:8" hidden="1" x14ac:dyDescent="0.15">
      <c r="A349" s="10">
        <v>76</v>
      </c>
      <c r="B349" s="254" t="str">
        <f t="shared" si="6"/>
        <v xml:space="preserve"> </v>
      </c>
      <c r="C349" s="483">
        <f t="shared" si="7"/>
        <v>0</v>
      </c>
      <c r="D349" s="487"/>
      <c r="E349" s="488"/>
      <c r="F349" s="488"/>
      <c r="G349" s="489"/>
      <c r="H349" s="10"/>
    </row>
    <row r="350" spans="1:8" hidden="1" x14ac:dyDescent="0.15">
      <c r="A350" s="10">
        <v>77</v>
      </c>
      <c r="B350" s="254" t="str">
        <f t="shared" si="6"/>
        <v xml:space="preserve"> </v>
      </c>
      <c r="C350" s="483">
        <f t="shared" si="7"/>
        <v>0</v>
      </c>
      <c r="D350" s="487"/>
      <c r="E350" s="488"/>
      <c r="F350" s="488"/>
      <c r="G350" s="489"/>
      <c r="H350" s="10"/>
    </row>
    <row r="351" spans="1:8" hidden="1" x14ac:dyDescent="0.15">
      <c r="A351" s="10">
        <v>78</v>
      </c>
      <c r="B351" s="254" t="str">
        <f t="shared" si="6"/>
        <v xml:space="preserve"> </v>
      </c>
      <c r="C351" s="483">
        <f t="shared" si="7"/>
        <v>0</v>
      </c>
      <c r="D351" s="487"/>
      <c r="E351" s="488"/>
      <c r="F351" s="488"/>
      <c r="G351" s="489"/>
      <c r="H351" s="10"/>
    </row>
    <row r="352" spans="1:8" hidden="1" x14ac:dyDescent="0.15">
      <c r="A352" s="10">
        <v>79</v>
      </c>
      <c r="B352" s="254" t="str">
        <f t="shared" si="6"/>
        <v xml:space="preserve"> </v>
      </c>
      <c r="C352" s="483">
        <f t="shared" si="7"/>
        <v>0</v>
      </c>
      <c r="D352" s="487"/>
      <c r="E352" s="488"/>
      <c r="F352" s="488"/>
      <c r="G352" s="489"/>
      <c r="H352" s="10"/>
    </row>
    <row r="353" spans="1:8" hidden="1" x14ac:dyDescent="0.15">
      <c r="A353" s="10">
        <v>80</v>
      </c>
      <c r="B353" s="254" t="str">
        <f t="shared" si="6"/>
        <v xml:space="preserve"> </v>
      </c>
      <c r="C353" s="483">
        <f t="shared" si="7"/>
        <v>0</v>
      </c>
      <c r="D353" s="487"/>
      <c r="E353" s="488"/>
      <c r="F353" s="488"/>
      <c r="G353" s="489"/>
      <c r="H353" s="10"/>
    </row>
    <row r="354" spans="1:8" hidden="1" x14ac:dyDescent="0.15">
      <c r="A354" s="10">
        <v>81</v>
      </c>
      <c r="B354" s="254" t="str">
        <f t="shared" si="6"/>
        <v xml:space="preserve"> </v>
      </c>
      <c r="C354" s="483">
        <f t="shared" si="7"/>
        <v>0</v>
      </c>
      <c r="D354" s="487"/>
      <c r="E354" s="488"/>
      <c r="F354" s="488"/>
      <c r="G354" s="489"/>
      <c r="H354" s="10"/>
    </row>
    <row r="355" spans="1:8" hidden="1" x14ac:dyDescent="0.15">
      <c r="A355" s="10">
        <v>82</v>
      </c>
      <c r="B355" s="254" t="str">
        <f t="shared" si="6"/>
        <v xml:space="preserve"> </v>
      </c>
      <c r="C355" s="483">
        <f t="shared" si="7"/>
        <v>0</v>
      </c>
      <c r="D355" s="487"/>
      <c r="E355" s="488"/>
      <c r="F355" s="488"/>
      <c r="G355" s="489"/>
      <c r="H355" s="10"/>
    </row>
    <row r="356" spans="1:8" hidden="1" x14ac:dyDescent="0.15">
      <c r="A356" s="10">
        <v>83</v>
      </c>
      <c r="B356" s="254" t="str">
        <f t="shared" si="6"/>
        <v xml:space="preserve"> </v>
      </c>
      <c r="C356" s="483">
        <f t="shared" si="7"/>
        <v>0</v>
      </c>
      <c r="D356" s="487"/>
      <c r="E356" s="488"/>
      <c r="F356" s="488"/>
      <c r="G356" s="489"/>
      <c r="H356" s="10"/>
    </row>
    <row r="357" spans="1:8" hidden="1" x14ac:dyDescent="0.15">
      <c r="A357" s="10">
        <v>84</v>
      </c>
      <c r="B357" s="254" t="str">
        <f t="shared" si="6"/>
        <v xml:space="preserve"> </v>
      </c>
      <c r="C357" s="483">
        <f t="shared" si="7"/>
        <v>0</v>
      </c>
      <c r="D357" s="487"/>
      <c r="E357" s="488"/>
      <c r="F357" s="488"/>
      <c r="G357" s="489"/>
      <c r="H357" s="10"/>
    </row>
    <row r="358" spans="1:8" hidden="1" x14ac:dyDescent="0.15">
      <c r="A358" s="10">
        <v>85</v>
      </c>
      <c r="B358" s="254" t="str">
        <f t="shared" si="6"/>
        <v xml:space="preserve"> </v>
      </c>
      <c r="C358" s="483">
        <f t="shared" si="7"/>
        <v>0</v>
      </c>
      <c r="D358" s="487"/>
      <c r="E358" s="488"/>
      <c r="F358" s="488"/>
      <c r="G358" s="489"/>
      <c r="H358" s="10"/>
    </row>
    <row r="359" spans="1:8" hidden="1" x14ac:dyDescent="0.15">
      <c r="A359" s="10">
        <v>86</v>
      </c>
      <c r="B359" s="254" t="str">
        <f t="shared" si="6"/>
        <v xml:space="preserve"> </v>
      </c>
      <c r="C359" s="483">
        <f t="shared" si="7"/>
        <v>0</v>
      </c>
      <c r="D359" s="487"/>
      <c r="E359" s="488"/>
      <c r="F359" s="488"/>
      <c r="G359" s="489"/>
      <c r="H359" s="10"/>
    </row>
    <row r="360" spans="1:8" hidden="1" x14ac:dyDescent="0.15">
      <c r="A360" s="10">
        <v>87</v>
      </c>
      <c r="B360" s="254" t="str">
        <f t="shared" si="6"/>
        <v xml:space="preserve"> </v>
      </c>
      <c r="C360" s="483">
        <f t="shared" si="7"/>
        <v>0</v>
      </c>
      <c r="D360" s="487"/>
      <c r="E360" s="488"/>
      <c r="F360" s="488"/>
      <c r="G360" s="489"/>
      <c r="H360" s="10"/>
    </row>
    <row r="361" spans="1:8" hidden="1" x14ac:dyDescent="0.15">
      <c r="A361" s="10">
        <v>88</v>
      </c>
      <c r="B361" s="254" t="str">
        <f t="shared" si="6"/>
        <v xml:space="preserve"> </v>
      </c>
      <c r="C361" s="483">
        <f t="shared" si="7"/>
        <v>0</v>
      </c>
      <c r="D361" s="487"/>
      <c r="E361" s="488"/>
      <c r="F361" s="488"/>
      <c r="G361" s="489"/>
      <c r="H361" s="10"/>
    </row>
    <row r="362" spans="1:8" hidden="1" x14ac:dyDescent="0.15">
      <c r="A362" s="10">
        <v>89</v>
      </c>
      <c r="B362" s="254" t="str">
        <f t="shared" si="6"/>
        <v xml:space="preserve"> </v>
      </c>
      <c r="C362" s="483">
        <f t="shared" si="7"/>
        <v>0</v>
      </c>
      <c r="D362" s="487"/>
      <c r="E362" s="488"/>
      <c r="F362" s="488"/>
      <c r="G362" s="489"/>
      <c r="H362" s="10"/>
    </row>
    <row r="363" spans="1:8" hidden="1" x14ac:dyDescent="0.15">
      <c r="A363" s="10">
        <v>90</v>
      </c>
      <c r="B363" s="254" t="str">
        <f t="shared" si="6"/>
        <v xml:space="preserve"> </v>
      </c>
      <c r="C363" s="483">
        <f t="shared" si="7"/>
        <v>0</v>
      </c>
      <c r="D363" s="487"/>
      <c r="E363" s="488"/>
      <c r="F363" s="488"/>
      <c r="G363" s="489"/>
      <c r="H363" s="10"/>
    </row>
    <row r="364" spans="1:8" hidden="1" x14ac:dyDescent="0.15">
      <c r="A364" s="10">
        <v>91</v>
      </c>
      <c r="B364" s="254" t="str">
        <f t="shared" si="6"/>
        <v xml:space="preserve"> </v>
      </c>
      <c r="C364" s="483">
        <f t="shared" si="7"/>
        <v>0</v>
      </c>
      <c r="D364" s="487"/>
      <c r="E364" s="488"/>
      <c r="F364" s="488"/>
      <c r="G364" s="489"/>
      <c r="H364" s="10"/>
    </row>
    <row r="365" spans="1:8" hidden="1" x14ac:dyDescent="0.15">
      <c r="A365" s="10">
        <v>92</v>
      </c>
      <c r="B365" s="254" t="str">
        <f t="shared" si="6"/>
        <v xml:space="preserve"> </v>
      </c>
      <c r="C365" s="483">
        <f t="shared" si="7"/>
        <v>0</v>
      </c>
      <c r="D365" s="487"/>
      <c r="E365" s="488"/>
      <c r="F365" s="488"/>
      <c r="G365" s="489"/>
      <c r="H365" s="10"/>
    </row>
    <row r="366" spans="1:8" hidden="1" x14ac:dyDescent="0.15">
      <c r="A366" s="10">
        <v>93</v>
      </c>
      <c r="B366" s="254" t="str">
        <f t="shared" si="6"/>
        <v xml:space="preserve"> </v>
      </c>
      <c r="C366" s="483">
        <f t="shared" si="7"/>
        <v>0</v>
      </c>
      <c r="D366" s="487"/>
      <c r="E366" s="488"/>
      <c r="F366" s="488"/>
      <c r="G366" s="489"/>
      <c r="H366" s="10"/>
    </row>
    <row r="367" spans="1:8" hidden="1" x14ac:dyDescent="0.15">
      <c r="A367" s="10">
        <v>94</v>
      </c>
      <c r="B367" s="254" t="str">
        <f t="shared" si="6"/>
        <v xml:space="preserve"> </v>
      </c>
      <c r="C367" s="483">
        <f t="shared" si="7"/>
        <v>0</v>
      </c>
      <c r="D367" s="487"/>
      <c r="E367" s="488"/>
      <c r="F367" s="488"/>
      <c r="G367" s="489"/>
      <c r="H367" s="10"/>
    </row>
    <row r="368" spans="1:8" hidden="1" x14ac:dyDescent="0.15">
      <c r="A368" s="10">
        <v>95</v>
      </c>
      <c r="B368" s="254" t="str">
        <f t="shared" si="6"/>
        <v xml:space="preserve"> </v>
      </c>
      <c r="C368" s="483">
        <f t="shared" si="7"/>
        <v>0</v>
      </c>
      <c r="D368" s="487"/>
      <c r="E368" s="488"/>
      <c r="F368" s="488"/>
      <c r="G368" s="489"/>
      <c r="H368" s="10"/>
    </row>
    <row r="369" spans="1:8" hidden="1" x14ac:dyDescent="0.15">
      <c r="A369" s="10">
        <v>96</v>
      </c>
      <c r="B369" s="254" t="str">
        <f t="shared" si="6"/>
        <v xml:space="preserve"> </v>
      </c>
      <c r="C369" s="483">
        <f t="shared" si="7"/>
        <v>0</v>
      </c>
      <c r="D369" s="487"/>
      <c r="E369" s="488"/>
      <c r="F369" s="488"/>
      <c r="G369" s="489"/>
      <c r="H369" s="10"/>
    </row>
    <row r="370" spans="1:8" hidden="1" x14ac:dyDescent="0.15">
      <c r="A370" s="10">
        <v>97</v>
      </c>
      <c r="B370" s="254" t="str">
        <f t="shared" ref="B370:B401" si="8">+B104</f>
        <v xml:space="preserve"> </v>
      </c>
      <c r="C370" s="483">
        <f t="shared" ref="C370:C401" si="9">+C104/$C$266</f>
        <v>0</v>
      </c>
      <c r="D370" s="487"/>
      <c r="E370" s="488"/>
      <c r="F370" s="488"/>
      <c r="G370" s="489"/>
      <c r="H370" s="10"/>
    </row>
    <row r="371" spans="1:8" hidden="1" x14ac:dyDescent="0.15">
      <c r="A371" s="10">
        <v>98</v>
      </c>
      <c r="B371" s="254" t="str">
        <f t="shared" si="8"/>
        <v xml:space="preserve"> </v>
      </c>
      <c r="C371" s="483">
        <f t="shared" si="9"/>
        <v>0</v>
      </c>
      <c r="D371" s="487"/>
      <c r="E371" s="488"/>
      <c r="F371" s="488"/>
      <c r="G371" s="489"/>
      <c r="H371" s="10"/>
    </row>
    <row r="372" spans="1:8" hidden="1" x14ac:dyDescent="0.15">
      <c r="A372" s="10">
        <v>99</v>
      </c>
      <c r="B372" s="254" t="str">
        <f t="shared" si="8"/>
        <v xml:space="preserve"> </v>
      </c>
      <c r="C372" s="483">
        <f t="shared" si="9"/>
        <v>0</v>
      </c>
      <c r="D372" s="487"/>
      <c r="E372" s="488"/>
      <c r="F372" s="488"/>
      <c r="G372" s="489"/>
      <c r="H372" s="10"/>
    </row>
    <row r="373" spans="1:8" hidden="1" x14ac:dyDescent="0.15">
      <c r="A373" s="10">
        <v>100</v>
      </c>
      <c r="B373" s="254" t="str">
        <f t="shared" si="8"/>
        <v xml:space="preserve"> </v>
      </c>
      <c r="C373" s="483">
        <f t="shared" si="9"/>
        <v>0</v>
      </c>
      <c r="D373" s="487"/>
      <c r="E373" s="488"/>
      <c r="F373" s="488"/>
      <c r="G373" s="489"/>
      <c r="H373" s="10"/>
    </row>
    <row r="374" spans="1:8" hidden="1" x14ac:dyDescent="0.15">
      <c r="A374" s="10">
        <v>101</v>
      </c>
      <c r="B374" s="254" t="str">
        <f t="shared" si="8"/>
        <v xml:space="preserve"> </v>
      </c>
      <c r="C374" s="483">
        <f t="shared" si="9"/>
        <v>0</v>
      </c>
      <c r="D374" s="487"/>
      <c r="E374" s="488"/>
      <c r="F374" s="488"/>
      <c r="G374" s="489"/>
      <c r="H374" s="10"/>
    </row>
    <row r="375" spans="1:8" hidden="1" x14ac:dyDescent="0.15">
      <c r="A375" s="10">
        <v>102</v>
      </c>
      <c r="B375" s="254" t="str">
        <f t="shared" si="8"/>
        <v xml:space="preserve"> </v>
      </c>
      <c r="C375" s="483">
        <f t="shared" si="9"/>
        <v>0</v>
      </c>
      <c r="D375" s="487"/>
      <c r="E375" s="488"/>
      <c r="F375" s="488"/>
      <c r="G375" s="489"/>
      <c r="H375" s="10"/>
    </row>
    <row r="376" spans="1:8" hidden="1" x14ac:dyDescent="0.15">
      <c r="A376" s="10">
        <v>103</v>
      </c>
      <c r="B376" s="254" t="str">
        <f t="shared" si="8"/>
        <v xml:space="preserve"> </v>
      </c>
      <c r="C376" s="483">
        <f t="shared" si="9"/>
        <v>0</v>
      </c>
      <c r="D376" s="487"/>
      <c r="E376" s="488"/>
      <c r="F376" s="488"/>
      <c r="G376" s="489"/>
      <c r="H376" s="10"/>
    </row>
    <row r="377" spans="1:8" hidden="1" x14ac:dyDescent="0.15">
      <c r="A377" s="10">
        <v>104</v>
      </c>
      <c r="B377" s="254" t="str">
        <f t="shared" si="8"/>
        <v xml:space="preserve"> </v>
      </c>
      <c r="C377" s="483">
        <f t="shared" si="9"/>
        <v>0</v>
      </c>
      <c r="D377" s="487"/>
      <c r="E377" s="488"/>
      <c r="F377" s="488"/>
      <c r="G377" s="489"/>
      <c r="H377" s="10"/>
    </row>
    <row r="378" spans="1:8" hidden="1" x14ac:dyDescent="0.15">
      <c r="A378" s="10">
        <v>105</v>
      </c>
      <c r="B378" s="254" t="str">
        <f t="shared" si="8"/>
        <v xml:space="preserve"> </v>
      </c>
      <c r="C378" s="483">
        <f t="shared" si="9"/>
        <v>0</v>
      </c>
      <c r="D378" s="487"/>
      <c r="E378" s="488"/>
      <c r="F378" s="488"/>
      <c r="G378" s="489"/>
      <c r="H378" s="10"/>
    </row>
    <row r="379" spans="1:8" hidden="1" x14ac:dyDescent="0.15">
      <c r="A379" s="10">
        <v>106</v>
      </c>
      <c r="B379" s="254" t="str">
        <f t="shared" si="8"/>
        <v xml:space="preserve"> </v>
      </c>
      <c r="C379" s="483">
        <f t="shared" si="9"/>
        <v>0</v>
      </c>
      <c r="D379" s="487"/>
      <c r="E379" s="488"/>
      <c r="F379" s="488"/>
      <c r="G379" s="489"/>
      <c r="H379" s="10"/>
    </row>
    <row r="380" spans="1:8" hidden="1" x14ac:dyDescent="0.15">
      <c r="A380" s="10">
        <v>107</v>
      </c>
      <c r="B380" s="254" t="str">
        <f t="shared" si="8"/>
        <v xml:space="preserve"> </v>
      </c>
      <c r="C380" s="483">
        <f t="shared" si="9"/>
        <v>0</v>
      </c>
      <c r="D380" s="487"/>
      <c r="E380" s="488"/>
      <c r="F380" s="488"/>
      <c r="G380" s="489"/>
      <c r="H380" s="10"/>
    </row>
    <row r="381" spans="1:8" hidden="1" x14ac:dyDescent="0.15">
      <c r="A381" s="10">
        <v>108</v>
      </c>
      <c r="B381" s="254" t="str">
        <f t="shared" si="8"/>
        <v xml:space="preserve"> </v>
      </c>
      <c r="C381" s="483">
        <f t="shared" si="9"/>
        <v>0</v>
      </c>
      <c r="D381" s="487"/>
      <c r="E381" s="488"/>
      <c r="F381" s="488"/>
      <c r="G381" s="489"/>
      <c r="H381" s="10"/>
    </row>
    <row r="382" spans="1:8" hidden="1" x14ac:dyDescent="0.15">
      <c r="A382" s="10">
        <v>109</v>
      </c>
      <c r="B382" s="254" t="str">
        <f t="shared" si="8"/>
        <v xml:space="preserve"> </v>
      </c>
      <c r="C382" s="483">
        <f t="shared" si="9"/>
        <v>0</v>
      </c>
      <c r="D382" s="487"/>
      <c r="E382" s="488"/>
      <c r="F382" s="488"/>
      <c r="G382" s="489"/>
      <c r="H382" s="10"/>
    </row>
    <row r="383" spans="1:8" hidden="1" x14ac:dyDescent="0.15">
      <c r="A383" s="10">
        <v>110</v>
      </c>
      <c r="B383" s="254" t="str">
        <f t="shared" si="8"/>
        <v xml:space="preserve"> </v>
      </c>
      <c r="C383" s="483">
        <f t="shared" si="9"/>
        <v>0</v>
      </c>
      <c r="D383" s="487"/>
      <c r="E383" s="488"/>
      <c r="F383" s="488"/>
      <c r="G383" s="489"/>
      <c r="H383" s="10"/>
    </row>
    <row r="384" spans="1:8" hidden="1" x14ac:dyDescent="0.15">
      <c r="A384" s="10">
        <v>111</v>
      </c>
      <c r="B384" s="254" t="str">
        <f t="shared" si="8"/>
        <v xml:space="preserve"> </v>
      </c>
      <c r="C384" s="483">
        <f t="shared" si="9"/>
        <v>0</v>
      </c>
      <c r="D384" s="487"/>
      <c r="E384" s="488"/>
      <c r="F384" s="488"/>
      <c r="G384" s="489"/>
      <c r="H384" s="10"/>
    </row>
    <row r="385" spans="1:8" hidden="1" x14ac:dyDescent="0.15">
      <c r="A385" s="10">
        <v>112</v>
      </c>
      <c r="B385" s="254" t="str">
        <f t="shared" si="8"/>
        <v xml:space="preserve"> </v>
      </c>
      <c r="C385" s="483">
        <f t="shared" si="9"/>
        <v>0</v>
      </c>
      <c r="D385" s="487"/>
      <c r="E385" s="488"/>
      <c r="F385" s="488"/>
      <c r="G385" s="489"/>
      <c r="H385" s="10"/>
    </row>
    <row r="386" spans="1:8" hidden="1" x14ac:dyDescent="0.15">
      <c r="A386" s="10">
        <v>113</v>
      </c>
      <c r="B386" s="254" t="str">
        <f t="shared" si="8"/>
        <v xml:space="preserve"> </v>
      </c>
      <c r="C386" s="483">
        <f t="shared" si="9"/>
        <v>0</v>
      </c>
      <c r="D386" s="487"/>
      <c r="E386" s="488"/>
      <c r="F386" s="488"/>
      <c r="G386" s="489"/>
      <c r="H386" s="10"/>
    </row>
    <row r="387" spans="1:8" hidden="1" x14ac:dyDescent="0.15">
      <c r="A387" s="10">
        <v>114</v>
      </c>
      <c r="B387" s="254" t="str">
        <f t="shared" si="8"/>
        <v xml:space="preserve"> </v>
      </c>
      <c r="C387" s="483">
        <f t="shared" si="9"/>
        <v>0</v>
      </c>
      <c r="D387" s="487"/>
      <c r="E387" s="488"/>
      <c r="F387" s="488"/>
      <c r="G387" s="489"/>
      <c r="H387" s="10"/>
    </row>
    <row r="388" spans="1:8" hidden="1" x14ac:dyDescent="0.15">
      <c r="A388" s="10">
        <v>115</v>
      </c>
      <c r="B388" s="254" t="str">
        <f t="shared" si="8"/>
        <v xml:space="preserve"> </v>
      </c>
      <c r="C388" s="483">
        <f t="shared" si="9"/>
        <v>0</v>
      </c>
      <c r="D388" s="487"/>
      <c r="E388" s="488"/>
      <c r="F388" s="488"/>
      <c r="G388" s="489"/>
      <c r="H388" s="10"/>
    </row>
    <row r="389" spans="1:8" hidden="1" x14ac:dyDescent="0.15">
      <c r="A389" s="10">
        <v>116</v>
      </c>
      <c r="B389" s="254" t="str">
        <f t="shared" si="8"/>
        <v xml:space="preserve"> </v>
      </c>
      <c r="C389" s="483">
        <f t="shared" si="9"/>
        <v>0</v>
      </c>
      <c r="D389" s="487"/>
      <c r="E389" s="488"/>
      <c r="F389" s="488"/>
      <c r="G389" s="489"/>
      <c r="H389" s="10"/>
    </row>
    <row r="390" spans="1:8" hidden="1" x14ac:dyDescent="0.15">
      <c r="A390" s="10">
        <v>117</v>
      </c>
      <c r="B390" s="254" t="str">
        <f t="shared" si="8"/>
        <v xml:space="preserve"> </v>
      </c>
      <c r="C390" s="483">
        <f t="shared" si="9"/>
        <v>0</v>
      </c>
      <c r="D390" s="487"/>
      <c r="E390" s="488"/>
      <c r="F390" s="488"/>
      <c r="G390" s="489"/>
      <c r="H390" s="10"/>
    </row>
    <row r="391" spans="1:8" hidden="1" x14ac:dyDescent="0.15">
      <c r="A391" s="10">
        <v>118</v>
      </c>
      <c r="B391" s="254" t="str">
        <f t="shared" si="8"/>
        <v xml:space="preserve"> </v>
      </c>
      <c r="C391" s="483">
        <f t="shared" si="9"/>
        <v>0</v>
      </c>
      <c r="D391" s="487"/>
      <c r="E391" s="488"/>
      <c r="F391" s="488"/>
      <c r="G391" s="489"/>
      <c r="H391" s="10"/>
    </row>
    <row r="392" spans="1:8" hidden="1" x14ac:dyDescent="0.15">
      <c r="A392" s="10">
        <v>119</v>
      </c>
      <c r="B392" s="254" t="str">
        <f t="shared" si="8"/>
        <v xml:space="preserve"> </v>
      </c>
      <c r="C392" s="483">
        <f t="shared" si="9"/>
        <v>0</v>
      </c>
      <c r="D392" s="487"/>
      <c r="E392" s="488"/>
      <c r="F392" s="488"/>
      <c r="G392" s="489"/>
      <c r="H392" s="10"/>
    </row>
    <row r="393" spans="1:8" hidden="1" x14ac:dyDescent="0.15">
      <c r="A393" s="10">
        <v>120</v>
      </c>
      <c r="B393" s="254" t="str">
        <f t="shared" si="8"/>
        <v xml:space="preserve"> </v>
      </c>
      <c r="C393" s="483">
        <f t="shared" si="9"/>
        <v>0</v>
      </c>
      <c r="D393" s="487"/>
      <c r="E393" s="488"/>
      <c r="F393" s="488"/>
      <c r="G393" s="489"/>
      <c r="H393" s="10"/>
    </row>
    <row r="394" spans="1:8" hidden="1" x14ac:dyDescent="0.15">
      <c r="A394" s="10">
        <v>121</v>
      </c>
      <c r="B394" s="254" t="str">
        <f t="shared" si="8"/>
        <v xml:space="preserve"> </v>
      </c>
      <c r="C394" s="483">
        <f t="shared" si="9"/>
        <v>0</v>
      </c>
      <c r="D394" s="487"/>
      <c r="E394" s="488"/>
      <c r="F394" s="488"/>
      <c r="G394" s="489"/>
      <c r="H394" s="10"/>
    </row>
    <row r="395" spans="1:8" hidden="1" x14ac:dyDescent="0.15">
      <c r="A395" s="10">
        <v>122</v>
      </c>
      <c r="B395" s="254" t="str">
        <f t="shared" si="8"/>
        <v xml:space="preserve"> </v>
      </c>
      <c r="C395" s="483">
        <f t="shared" si="9"/>
        <v>0</v>
      </c>
      <c r="D395" s="487"/>
      <c r="E395" s="488"/>
      <c r="F395" s="488"/>
      <c r="G395" s="489"/>
      <c r="H395" s="10"/>
    </row>
    <row r="396" spans="1:8" hidden="1" x14ac:dyDescent="0.15">
      <c r="A396" s="10">
        <v>123</v>
      </c>
      <c r="B396" s="254" t="str">
        <f t="shared" si="8"/>
        <v xml:space="preserve"> </v>
      </c>
      <c r="C396" s="483">
        <f t="shared" si="9"/>
        <v>0</v>
      </c>
      <c r="D396" s="487"/>
      <c r="E396" s="488"/>
      <c r="F396" s="488"/>
      <c r="G396" s="489"/>
      <c r="H396" s="10"/>
    </row>
    <row r="397" spans="1:8" hidden="1" x14ac:dyDescent="0.15">
      <c r="A397" s="10">
        <v>124</v>
      </c>
      <c r="B397" s="254" t="str">
        <f t="shared" si="8"/>
        <v xml:space="preserve"> </v>
      </c>
      <c r="C397" s="483">
        <f t="shared" si="9"/>
        <v>0</v>
      </c>
      <c r="D397" s="487"/>
      <c r="E397" s="488"/>
      <c r="F397" s="488"/>
      <c r="G397" s="489"/>
      <c r="H397" s="10"/>
    </row>
    <row r="398" spans="1:8" hidden="1" x14ac:dyDescent="0.15">
      <c r="A398" s="10">
        <v>125</v>
      </c>
      <c r="B398" s="254" t="str">
        <f t="shared" si="8"/>
        <v xml:space="preserve"> </v>
      </c>
      <c r="C398" s="483">
        <f t="shared" si="9"/>
        <v>0</v>
      </c>
      <c r="D398" s="487"/>
      <c r="E398" s="488"/>
      <c r="F398" s="488"/>
      <c r="G398" s="489"/>
      <c r="H398" s="10"/>
    </row>
    <row r="399" spans="1:8" hidden="1" x14ac:dyDescent="0.15">
      <c r="A399" s="10">
        <v>126</v>
      </c>
      <c r="B399" s="254" t="str">
        <f t="shared" si="8"/>
        <v xml:space="preserve"> </v>
      </c>
      <c r="C399" s="483">
        <f t="shared" si="9"/>
        <v>0</v>
      </c>
      <c r="D399" s="487"/>
      <c r="E399" s="488"/>
      <c r="F399" s="488"/>
      <c r="G399" s="489"/>
      <c r="H399" s="10"/>
    </row>
    <row r="400" spans="1:8" hidden="1" x14ac:dyDescent="0.15">
      <c r="A400" s="10">
        <v>127</v>
      </c>
      <c r="B400" s="254" t="str">
        <f t="shared" si="8"/>
        <v xml:space="preserve"> </v>
      </c>
      <c r="C400" s="483">
        <f t="shared" si="9"/>
        <v>0</v>
      </c>
      <c r="D400" s="487"/>
      <c r="E400" s="488"/>
      <c r="F400" s="488"/>
      <c r="G400" s="489"/>
      <c r="H400" s="10"/>
    </row>
    <row r="401" spans="1:8" hidden="1" x14ac:dyDescent="0.15">
      <c r="A401" s="10">
        <v>128</v>
      </c>
      <c r="B401" s="254" t="str">
        <f t="shared" si="8"/>
        <v xml:space="preserve"> </v>
      </c>
      <c r="C401" s="483">
        <f t="shared" si="9"/>
        <v>0</v>
      </c>
      <c r="D401" s="487"/>
      <c r="E401" s="488"/>
      <c r="F401" s="488"/>
      <c r="G401" s="489"/>
      <c r="H401" s="10"/>
    </row>
    <row r="402" spans="1:8" hidden="1" x14ac:dyDescent="0.15">
      <c r="A402" s="10">
        <v>129</v>
      </c>
      <c r="B402" s="254" t="str">
        <f t="shared" ref="B402:B433" si="10">+B136</f>
        <v xml:space="preserve"> </v>
      </c>
      <c r="C402" s="483">
        <f t="shared" ref="C402:C433" si="11">+C136/$C$266</f>
        <v>0</v>
      </c>
      <c r="D402" s="487"/>
      <c r="E402" s="488"/>
      <c r="F402" s="488"/>
      <c r="G402" s="489"/>
      <c r="H402" s="10"/>
    </row>
    <row r="403" spans="1:8" hidden="1" x14ac:dyDescent="0.15">
      <c r="A403" s="10">
        <v>130</v>
      </c>
      <c r="B403" s="254" t="str">
        <f t="shared" si="10"/>
        <v xml:space="preserve"> </v>
      </c>
      <c r="C403" s="483">
        <f t="shared" si="11"/>
        <v>0</v>
      </c>
      <c r="D403" s="487"/>
      <c r="E403" s="488"/>
      <c r="F403" s="488"/>
      <c r="G403" s="489"/>
      <c r="H403" s="10"/>
    </row>
    <row r="404" spans="1:8" hidden="1" x14ac:dyDescent="0.15">
      <c r="A404" s="10">
        <v>131</v>
      </c>
      <c r="B404" s="254" t="str">
        <f t="shared" si="10"/>
        <v xml:space="preserve"> </v>
      </c>
      <c r="C404" s="483">
        <f t="shared" si="11"/>
        <v>0</v>
      </c>
      <c r="D404" s="487"/>
      <c r="E404" s="488"/>
      <c r="F404" s="488"/>
      <c r="G404" s="489"/>
      <c r="H404" s="10"/>
    </row>
    <row r="405" spans="1:8" hidden="1" x14ac:dyDescent="0.15">
      <c r="A405" s="10">
        <v>132</v>
      </c>
      <c r="B405" s="254" t="str">
        <f t="shared" si="10"/>
        <v xml:space="preserve"> </v>
      </c>
      <c r="C405" s="483">
        <f t="shared" si="11"/>
        <v>0</v>
      </c>
      <c r="D405" s="487"/>
      <c r="E405" s="488"/>
      <c r="F405" s="488"/>
      <c r="G405" s="489"/>
      <c r="H405" s="10"/>
    </row>
    <row r="406" spans="1:8" hidden="1" x14ac:dyDescent="0.15">
      <c r="A406" s="10">
        <v>133</v>
      </c>
      <c r="B406" s="254" t="str">
        <f t="shared" si="10"/>
        <v xml:space="preserve"> </v>
      </c>
      <c r="C406" s="483">
        <f t="shared" si="11"/>
        <v>0</v>
      </c>
      <c r="D406" s="487"/>
      <c r="E406" s="488"/>
      <c r="F406" s="488"/>
      <c r="G406" s="489"/>
      <c r="H406" s="10"/>
    </row>
    <row r="407" spans="1:8" hidden="1" x14ac:dyDescent="0.15">
      <c r="A407" s="10">
        <v>134</v>
      </c>
      <c r="B407" s="254" t="str">
        <f t="shared" si="10"/>
        <v xml:space="preserve"> </v>
      </c>
      <c r="C407" s="483">
        <f t="shared" si="11"/>
        <v>0</v>
      </c>
      <c r="D407" s="487"/>
      <c r="E407" s="488"/>
      <c r="F407" s="488"/>
      <c r="G407" s="489"/>
      <c r="H407" s="10"/>
    </row>
    <row r="408" spans="1:8" hidden="1" x14ac:dyDescent="0.15">
      <c r="A408" s="10">
        <v>135</v>
      </c>
      <c r="B408" s="254" t="str">
        <f t="shared" si="10"/>
        <v xml:space="preserve"> </v>
      </c>
      <c r="C408" s="483">
        <f t="shared" si="11"/>
        <v>0</v>
      </c>
      <c r="D408" s="487"/>
      <c r="E408" s="488"/>
      <c r="F408" s="488"/>
      <c r="G408" s="489"/>
      <c r="H408" s="10"/>
    </row>
    <row r="409" spans="1:8" hidden="1" x14ac:dyDescent="0.15">
      <c r="A409" s="10">
        <v>136</v>
      </c>
      <c r="B409" s="254" t="str">
        <f t="shared" si="10"/>
        <v xml:space="preserve"> </v>
      </c>
      <c r="C409" s="483">
        <f t="shared" si="11"/>
        <v>0</v>
      </c>
      <c r="D409" s="487"/>
      <c r="E409" s="488"/>
      <c r="F409" s="488"/>
      <c r="G409" s="489"/>
      <c r="H409" s="10"/>
    </row>
    <row r="410" spans="1:8" hidden="1" x14ac:dyDescent="0.15">
      <c r="A410" s="10">
        <v>137</v>
      </c>
      <c r="B410" s="254" t="str">
        <f t="shared" si="10"/>
        <v xml:space="preserve"> </v>
      </c>
      <c r="C410" s="483">
        <f t="shared" si="11"/>
        <v>0</v>
      </c>
      <c r="D410" s="487"/>
      <c r="E410" s="488"/>
      <c r="F410" s="488"/>
      <c r="G410" s="489"/>
      <c r="H410" s="10"/>
    </row>
    <row r="411" spans="1:8" hidden="1" x14ac:dyDescent="0.15">
      <c r="A411" s="10">
        <v>138</v>
      </c>
      <c r="B411" s="254" t="str">
        <f t="shared" si="10"/>
        <v xml:space="preserve"> </v>
      </c>
      <c r="C411" s="483">
        <f t="shared" si="11"/>
        <v>0</v>
      </c>
      <c r="D411" s="487"/>
      <c r="E411" s="488"/>
      <c r="F411" s="488"/>
      <c r="G411" s="489"/>
      <c r="H411" s="10"/>
    </row>
    <row r="412" spans="1:8" hidden="1" x14ac:dyDescent="0.15">
      <c r="A412" s="10">
        <v>139</v>
      </c>
      <c r="B412" s="254" t="str">
        <f t="shared" si="10"/>
        <v xml:space="preserve"> </v>
      </c>
      <c r="C412" s="483">
        <f t="shared" si="11"/>
        <v>0</v>
      </c>
      <c r="D412" s="487"/>
      <c r="E412" s="488"/>
      <c r="F412" s="488"/>
      <c r="G412" s="489"/>
      <c r="H412" s="10"/>
    </row>
    <row r="413" spans="1:8" hidden="1" x14ac:dyDescent="0.15">
      <c r="A413" s="10">
        <v>140</v>
      </c>
      <c r="B413" s="254" t="str">
        <f t="shared" si="10"/>
        <v xml:space="preserve"> </v>
      </c>
      <c r="C413" s="483">
        <f t="shared" si="11"/>
        <v>0</v>
      </c>
      <c r="D413" s="487"/>
      <c r="E413" s="488"/>
      <c r="F413" s="488"/>
      <c r="G413" s="489"/>
      <c r="H413" s="10"/>
    </row>
    <row r="414" spans="1:8" hidden="1" x14ac:dyDescent="0.15">
      <c r="A414" s="10">
        <v>141</v>
      </c>
      <c r="B414" s="254" t="str">
        <f t="shared" si="10"/>
        <v xml:space="preserve"> </v>
      </c>
      <c r="C414" s="483">
        <f t="shared" si="11"/>
        <v>0</v>
      </c>
      <c r="D414" s="487"/>
      <c r="E414" s="488"/>
      <c r="F414" s="488"/>
      <c r="G414" s="489"/>
      <c r="H414" s="10"/>
    </row>
    <row r="415" spans="1:8" hidden="1" x14ac:dyDescent="0.15">
      <c r="A415" s="10">
        <v>142</v>
      </c>
      <c r="B415" s="254" t="str">
        <f t="shared" si="10"/>
        <v xml:space="preserve"> </v>
      </c>
      <c r="C415" s="483">
        <f t="shared" si="11"/>
        <v>0</v>
      </c>
      <c r="D415" s="487"/>
      <c r="E415" s="488"/>
      <c r="F415" s="488"/>
      <c r="G415" s="489"/>
      <c r="H415" s="10"/>
    </row>
    <row r="416" spans="1:8" hidden="1" x14ac:dyDescent="0.15">
      <c r="A416" s="10">
        <v>143</v>
      </c>
      <c r="B416" s="254" t="str">
        <f t="shared" si="10"/>
        <v xml:space="preserve"> </v>
      </c>
      <c r="C416" s="483">
        <f t="shared" si="11"/>
        <v>0</v>
      </c>
      <c r="D416" s="487"/>
      <c r="E416" s="488"/>
      <c r="F416" s="488"/>
      <c r="G416" s="489"/>
      <c r="H416" s="10"/>
    </row>
    <row r="417" spans="1:8" hidden="1" x14ac:dyDescent="0.15">
      <c r="A417" s="10">
        <v>144</v>
      </c>
      <c r="B417" s="254" t="str">
        <f t="shared" si="10"/>
        <v xml:space="preserve"> </v>
      </c>
      <c r="C417" s="483">
        <f t="shared" si="11"/>
        <v>0</v>
      </c>
      <c r="D417" s="487"/>
      <c r="E417" s="488"/>
      <c r="F417" s="488"/>
      <c r="G417" s="489"/>
      <c r="H417" s="10"/>
    </row>
    <row r="418" spans="1:8" hidden="1" x14ac:dyDescent="0.15">
      <c r="A418" s="10">
        <v>145</v>
      </c>
      <c r="B418" s="254" t="str">
        <f t="shared" si="10"/>
        <v xml:space="preserve"> </v>
      </c>
      <c r="C418" s="483">
        <f t="shared" si="11"/>
        <v>0</v>
      </c>
      <c r="D418" s="487"/>
      <c r="E418" s="488"/>
      <c r="F418" s="488"/>
      <c r="G418" s="489"/>
      <c r="H418" s="10"/>
    </row>
    <row r="419" spans="1:8" hidden="1" x14ac:dyDescent="0.15">
      <c r="A419" s="10">
        <v>146</v>
      </c>
      <c r="B419" s="254" t="str">
        <f t="shared" si="10"/>
        <v xml:space="preserve"> </v>
      </c>
      <c r="C419" s="483">
        <f t="shared" si="11"/>
        <v>0</v>
      </c>
      <c r="D419" s="487"/>
      <c r="E419" s="488"/>
      <c r="F419" s="488"/>
      <c r="G419" s="489"/>
      <c r="H419" s="10"/>
    </row>
    <row r="420" spans="1:8" hidden="1" x14ac:dyDescent="0.15">
      <c r="A420" s="10">
        <v>147</v>
      </c>
      <c r="B420" s="254" t="str">
        <f t="shared" si="10"/>
        <v xml:space="preserve"> </v>
      </c>
      <c r="C420" s="483">
        <f t="shared" si="11"/>
        <v>0</v>
      </c>
      <c r="D420" s="487"/>
      <c r="E420" s="488"/>
      <c r="F420" s="488"/>
      <c r="G420" s="489"/>
      <c r="H420" s="10"/>
    </row>
    <row r="421" spans="1:8" hidden="1" x14ac:dyDescent="0.15">
      <c r="A421" s="10">
        <v>148</v>
      </c>
      <c r="B421" s="254" t="str">
        <f t="shared" si="10"/>
        <v xml:space="preserve"> </v>
      </c>
      <c r="C421" s="483">
        <f t="shared" si="11"/>
        <v>0</v>
      </c>
      <c r="D421" s="487"/>
      <c r="E421" s="488"/>
      <c r="F421" s="488"/>
      <c r="G421" s="489"/>
      <c r="H421" s="10"/>
    </row>
    <row r="422" spans="1:8" hidden="1" x14ac:dyDescent="0.15">
      <c r="A422" s="10">
        <v>149</v>
      </c>
      <c r="B422" s="254" t="str">
        <f t="shared" si="10"/>
        <v xml:space="preserve"> </v>
      </c>
      <c r="C422" s="483">
        <f t="shared" si="11"/>
        <v>0</v>
      </c>
      <c r="D422" s="487"/>
      <c r="E422" s="488"/>
      <c r="F422" s="488"/>
      <c r="G422" s="489"/>
      <c r="H422" s="10"/>
    </row>
    <row r="423" spans="1:8" hidden="1" x14ac:dyDescent="0.15">
      <c r="A423" s="10">
        <v>150</v>
      </c>
      <c r="B423" s="254" t="str">
        <f t="shared" si="10"/>
        <v xml:space="preserve"> </v>
      </c>
      <c r="C423" s="483">
        <f t="shared" si="11"/>
        <v>0</v>
      </c>
      <c r="D423" s="487"/>
      <c r="E423" s="488"/>
      <c r="F423" s="488"/>
      <c r="G423" s="489"/>
      <c r="H423" s="10"/>
    </row>
    <row r="424" spans="1:8" hidden="1" x14ac:dyDescent="0.15">
      <c r="A424" s="10">
        <v>151</v>
      </c>
      <c r="B424" s="254" t="str">
        <f t="shared" si="10"/>
        <v xml:space="preserve"> </v>
      </c>
      <c r="C424" s="483">
        <f t="shared" si="11"/>
        <v>0</v>
      </c>
      <c r="D424" s="487"/>
      <c r="E424" s="488"/>
      <c r="F424" s="488"/>
      <c r="G424" s="489"/>
      <c r="H424" s="10"/>
    </row>
    <row r="425" spans="1:8" hidden="1" x14ac:dyDescent="0.15">
      <c r="A425" s="10">
        <v>152</v>
      </c>
      <c r="B425" s="254" t="str">
        <f t="shared" si="10"/>
        <v xml:space="preserve"> </v>
      </c>
      <c r="C425" s="483">
        <f t="shared" si="11"/>
        <v>0</v>
      </c>
      <c r="D425" s="487"/>
      <c r="E425" s="488"/>
      <c r="F425" s="488"/>
      <c r="G425" s="489"/>
      <c r="H425" s="10"/>
    </row>
    <row r="426" spans="1:8" hidden="1" x14ac:dyDescent="0.15">
      <c r="A426" s="10">
        <v>153</v>
      </c>
      <c r="B426" s="254" t="str">
        <f t="shared" si="10"/>
        <v xml:space="preserve"> </v>
      </c>
      <c r="C426" s="483">
        <f t="shared" si="11"/>
        <v>0</v>
      </c>
      <c r="D426" s="487"/>
      <c r="E426" s="488"/>
      <c r="F426" s="488"/>
      <c r="G426" s="489"/>
      <c r="H426" s="10"/>
    </row>
    <row r="427" spans="1:8" hidden="1" x14ac:dyDescent="0.15">
      <c r="A427" s="10">
        <v>154</v>
      </c>
      <c r="B427" s="254" t="str">
        <f t="shared" si="10"/>
        <v xml:space="preserve"> </v>
      </c>
      <c r="C427" s="483">
        <f t="shared" si="11"/>
        <v>0</v>
      </c>
      <c r="D427" s="487"/>
      <c r="E427" s="488"/>
      <c r="F427" s="488"/>
      <c r="G427" s="489"/>
      <c r="H427" s="10"/>
    </row>
    <row r="428" spans="1:8" hidden="1" x14ac:dyDescent="0.15">
      <c r="A428" s="10">
        <v>155</v>
      </c>
      <c r="B428" s="254" t="str">
        <f t="shared" si="10"/>
        <v xml:space="preserve"> </v>
      </c>
      <c r="C428" s="483">
        <f t="shared" si="11"/>
        <v>0</v>
      </c>
      <c r="D428" s="487"/>
      <c r="E428" s="488"/>
      <c r="F428" s="488"/>
      <c r="G428" s="489"/>
      <c r="H428" s="10"/>
    </row>
    <row r="429" spans="1:8" hidden="1" x14ac:dyDescent="0.15">
      <c r="A429" s="10">
        <v>156</v>
      </c>
      <c r="B429" s="254" t="str">
        <f t="shared" si="10"/>
        <v xml:space="preserve"> </v>
      </c>
      <c r="C429" s="483">
        <f t="shared" si="11"/>
        <v>0</v>
      </c>
      <c r="D429" s="487"/>
      <c r="E429" s="488"/>
      <c r="F429" s="488"/>
      <c r="G429" s="489"/>
      <c r="H429" s="10"/>
    </row>
    <row r="430" spans="1:8" hidden="1" x14ac:dyDescent="0.15">
      <c r="A430" s="10">
        <v>157</v>
      </c>
      <c r="B430" s="254" t="str">
        <f t="shared" si="10"/>
        <v xml:space="preserve"> </v>
      </c>
      <c r="C430" s="483">
        <f t="shared" si="11"/>
        <v>0</v>
      </c>
      <c r="D430" s="487"/>
      <c r="E430" s="488"/>
      <c r="F430" s="488"/>
      <c r="G430" s="489"/>
      <c r="H430" s="10"/>
    </row>
    <row r="431" spans="1:8" hidden="1" x14ac:dyDescent="0.15">
      <c r="A431" s="10">
        <v>158</v>
      </c>
      <c r="B431" s="254" t="str">
        <f t="shared" si="10"/>
        <v xml:space="preserve"> </v>
      </c>
      <c r="C431" s="483">
        <f t="shared" si="11"/>
        <v>0</v>
      </c>
      <c r="D431" s="487"/>
      <c r="E431" s="488"/>
      <c r="F431" s="488"/>
      <c r="G431" s="489"/>
      <c r="H431" s="10"/>
    </row>
    <row r="432" spans="1:8" hidden="1" x14ac:dyDescent="0.15">
      <c r="A432" s="10">
        <v>159</v>
      </c>
      <c r="B432" s="254" t="str">
        <f t="shared" si="10"/>
        <v xml:space="preserve"> </v>
      </c>
      <c r="C432" s="483">
        <f t="shared" si="11"/>
        <v>0</v>
      </c>
      <c r="D432" s="487"/>
      <c r="E432" s="488"/>
      <c r="F432" s="488"/>
      <c r="G432" s="489"/>
      <c r="H432" s="10"/>
    </row>
    <row r="433" spans="1:8" hidden="1" x14ac:dyDescent="0.15">
      <c r="A433" s="10">
        <v>160</v>
      </c>
      <c r="B433" s="254" t="str">
        <f t="shared" si="10"/>
        <v xml:space="preserve"> </v>
      </c>
      <c r="C433" s="483">
        <f t="shared" si="11"/>
        <v>0</v>
      </c>
      <c r="D433" s="487"/>
      <c r="E433" s="488"/>
      <c r="F433" s="488"/>
      <c r="G433" s="489"/>
      <c r="H433" s="10"/>
    </row>
    <row r="434" spans="1:8" hidden="1" x14ac:dyDescent="0.15">
      <c r="A434" s="10">
        <v>161</v>
      </c>
      <c r="B434" s="254" t="str">
        <f t="shared" ref="B434:B465" si="12">+B168</f>
        <v xml:space="preserve"> </v>
      </c>
      <c r="C434" s="483">
        <f t="shared" ref="C434:C465" si="13">+C168/$C$266</f>
        <v>0</v>
      </c>
      <c r="D434" s="487"/>
      <c r="E434" s="488"/>
      <c r="F434" s="488"/>
      <c r="G434" s="489"/>
      <c r="H434" s="10"/>
    </row>
    <row r="435" spans="1:8" hidden="1" x14ac:dyDescent="0.15">
      <c r="A435" s="10">
        <v>162</v>
      </c>
      <c r="B435" s="254" t="str">
        <f t="shared" si="12"/>
        <v xml:space="preserve"> </v>
      </c>
      <c r="C435" s="483">
        <f t="shared" si="13"/>
        <v>0</v>
      </c>
      <c r="D435" s="487"/>
      <c r="E435" s="488"/>
      <c r="F435" s="488"/>
      <c r="G435" s="489"/>
      <c r="H435" s="10"/>
    </row>
    <row r="436" spans="1:8" hidden="1" x14ac:dyDescent="0.15">
      <c r="A436" s="10">
        <v>163</v>
      </c>
      <c r="B436" s="254" t="str">
        <f t="shared" si="12"/>
        <v xml:space="preserve"> </v>
      </c>
      <c r="C436" s="483">
        <f t="shared" si="13"/>
        <v>0</v>
      </c>
      <c r="D436" s="487"/>
      <c r="E436" s="488"/>
      <c r="F436" s="488"/>
      <c r="G436" s="489"/>
      <c r="H436" s="10"/>
    </row>
    <row r="437" spans="1:8" hidden="1" x14ac:dyDescent="0.15">
      <c r="A437" s="10">
        <v>164</v>
      </c>
      <c r="B437" s="254" t="str">
        <f t="shared" si="12"/>
        <v xml:space="preserve"> </v>
      </c>
      <c r="C437" s="483">
        <f t="shared" si="13"/>
        <v>0</v>
      </c>
      <c r="D437" s="487"/>
      <c r="E437" s="488"/>
      <c r="F437" s="488"/>
      <c r="G437" s="489"/>
      <c r="H437" s="10"/>
    </row>
    <row r="438" spans="1:8" hidden="1" x14ac:dyDescent="0.15">
      <c r="A438" s="10">
        <v>165</v>
      </c>
      <c r="B438" s="254" t="str">
        <f t="shared" si="12"/>
        <v xml:space="preserve"> </v>
      </c>
      <c r="C438" s="483">
        <f t="shared" si="13"/>
        <v>0</v>
      </c>
      <c r="D438" s="487"/>
      <c r="E438" s="488"/>
      <c r="F438" s="488"/>
      <c r="G438" s="489"/>
      <c r="H438" s="10"/>
    </row>
    <row r="439" spans="1:8" hidden="1" x14ac:dyDescent="0.15">
      <c r="A439" s="10">
        <v>166</v>
      </c>
      <c r="B439" s="254" t="str">
        <f t="shared" si="12"/>
        <v xml:space="preserve"> </v>
      </c>
      <c r="C439" s="483">
        <f t="shared" si="13"/>
        <v>0</v>
      </c>
      <c r="D439" s="487"/>
      <c r="E439" s="488"/>
      <c r="F439" s="488"/>
      <c r="G439" s="489"/>
      <c r="H439" s="10"/>
    </row>
    <row r="440" spans="1:8" hidden="1" x14ac:dyDescent="0.15">
      <c r="A440" s="10">
        <v>167</v>
      </c>
      <c r="B440" s="254" t="str">
        <f t="shared" si="12"/>
        <v xml:space="preserve"> </v>
      </c>
      <c r="C440" s="483">
        <f t="shared" si="13"/>
        <v>0</v>
      </c>
      <c r="D440" s="487"/>
      <c r="E440" s="488"/>
      <c r="F440" s="488"/>
      <c r="G440" s="489"/>
      <c r="H440" s="10"/>
    </row>
    <row r="441" spans="1:8" hidden="1" x14ac:dyDescent="0.15">
      <c r="A441" s="10">
        <v>168</v>
      </c>
      <c r="B441" s="254" t="str">
        <f t="shared" si="12"/>
        <v xml:space="preserve"> </v>
      </c>
      <c r="C441" s="483">
        <f t="shared" si="13"/>
        <v>0</v>
      </c>
      <c r="D441" s="487"/>
      <c r="E441" s="488"/>
      <c r="F441" s="488"/>
      <c r="G441" s="489"/>
      <c r="H441" s="10"/>
    </row>
    <row r="442" spans="1:8" hidden="1" x14ac:dyDescent="0.15">
      <c r="A442" s="10">
        <v>169</v>
      </c>
      <c r="B442" s="254" t="str">
        <f t="shared" si="12"/>
        <v xml:space="preserve"> </v>
      </c>
      <c r="C442" s="483">
        <f t="shared" si="13"/>
        <v>0</v>
      </c>
      <c r="D442" s="487"/>
      <c r="E442" s="488"/>
      <c r="F442" s="488"/>
      <c r="G442" s="489"/>
      <c r="H442" s="10"/>
    </row>
    <row r="443" spans="1:8" hidden="1" x14ac:dyDescent="0.15">
      <c r="A443" s="10">
        <v>170</v>
      </c>
      <c r="B443" s="254" t="str">
        <f t="shared" si="12"/>
        <v xml:space="preserve"> </v>
      </c>
      <c r="C443" s="483">
        <f t="shared" si="13"/>
        <v>0</v>
      </c>
      <c r="D443" s="487"/>
      <c r="E443" s="488"/>
      <c r="F443" s="488"/>
      <c r="G443" s="489"/>
      <c r="H443" s="10"/>
    </row>
    <row r="444" spans="1:8" hidden="1" x14ac:dyDescent="0.15">
      <c r="A444" s="10">
        <v>171</v>
      </c>
      <c r="B444" s="254" t="str">
        <f t="shared" si="12"/>
        <v xml:space="preserve"> </v>
      </c>
      <c r="C444" s="483">
        <f t="shared" si="13"/>
        <v>0</v>
      </c>
      <c r="D444" s="487"/>
      <c r="E444" s="488"/>
      <c r="F444" s="488"/>
      <c r="G444" s="489"/>
      <c r="H444" s="10"/>
    </row>
    <row r="445" spans="1:8" hidden="1" x14ac:dyDescent="0.15">
      <c r="A445" s="10">
        <v>172</v>
      </c>
      <c r="B445" s="254" t="str">
        <f t="shared" si="12"/>
        <v xml:space="preserve"> </v>
      </c>
      <c r="C445" s="483">
        <f t="shared" si="13"/>
        <v>0</v>
      </c>
      <c r="D445" s="487"/>
      <c r="E445" s="488"/>
      <c r="F445" s="488"/>
      <c r="G445" s="489"/>
      <c r="H445" s="10"/>
    </row>
    <row r="446" spans="1:8" hidden="1" x14ac:dyDescent="0.15">
      <c r="A446" s="10">
        <v>173</v>
      </c>
      <c r="B446" s="254" t="str">
        <f t="shared" si="12"/>
        <v xml:space="preserve"> </v>
      </c>
      <c r="C446" s="483">
        <f t="shared" si="13"/>
        <v>0</v>
      </c>
      <c r="D446" s="487"/>
      <c r="E446" s="488"/>
      <c r="F446" s="488"/>
      <c r="G446" s="489"/>
      <c r="H446" s="10"/>
    </row>
    <row r="447" spans="1:8" hidden="1" x14ac:dyDescent="0.15">
      <c r="A447" s="10">
        <v>174</v>
      </c>
      <c r="B447" s="254" t="str">
        <f t="shared" si="12"/>
        <v xml:space="preserve"> </v>
      </c>
      <c r="C447" s="483">
        <f t="shared" si="13"/>
        <v>0</v>
      </c>
      <c r="D447" s="487"/>
      <c r="E447" s="488"/>
      <c r="F447" s="488"/>
      <c r="G447" s="489"/>
      <c r="H447" s="10"/>
    </row>
    <row r="448" spans="1:8" hidden="1" x14ac:dyDescent="0.15">
      <c r="A448" s="10">
        <v>175</v>
      </c>
      <c r="B448" s="254" t="str">
        <f t="shared" si="12"/>
        <v xml:space="preserve"> </v>
      </c>
      <c r="C448" s="483">
        <f t="shared" si="13"/>
        <v>0</v>
      </c>
      <c r="D448" s="487"/>
      <c r="E448" s="488"/>
      <c r="F448" s="488"/>
      <c r="G448" s="489"/>
      <c r="H448" s="10"/>
    </row>
    <row r="449" spans="1:8" hidden="1" x14ac:dyDescent="0.15">
      <c r="A449" s="10">
        <v>176</v>
      </c>
      <c r="B449" s="254" t="str">
        <f t="shared" si="12"/>
        <v xml:space="preserve"> </v>
      </c>
      <c r="C449" s="483">
        <f t="shared" si="13"/>
        <v>0</v>
      </c>
      <c r="D449" s="487"/>
      <c r="E449" s="488"/>
      <c r="F449" s="488"/>
      <c r="G449" s="489"/>
      <c r="H449" s="10"/>
    </row>
    <row r="450" spans="1:8" hidden="1" x14ac:dyDescent="0.15">
      <c r="A450" s="10">
        <v>177</v>
      </c>
      <c r="B450" s="254" t="str">
        <f t="shared" si="12"/>
        <v xml:space="preserve"> </v>
      </c>
      <c r="C450" s="483">
        <f t="shared" si="13"/>
        <v>0</v>
      </c>
      <c r="D450" s="487"/>
      <c r="E450" s="488"/>
      <c r="F450" s="488"/>
      <c r="G450" s="489"/>
      <c r="H450" s="10"/>
    </row>
    <row r="451" spans="1:8" hidden="1" x14ac:dyDescent="0.15">
      <c r="A451" s="10">
        <v>178</v>
      </c>
      <c r="B451" s="254" t="str">
        <f t="shared" si="12"/>
        <v xml:space="preserve"> </v>
      </c>
      <c r="C451" s="483">
        <f t="shared" si="13"/>
        <v>0</v>
      </c>
      <c r="D451" s="487"/>
      <c r="E451" s="488"/>
      <c r="F451" s="488"/>
      <c r="G451" s="489"/>
      <c r="H451" s="10"/>
    </row>
    <row r="452" spans="1:8" hidden="1" x14ac:dyDescent="0.15">
      <c r="A452" s="10">
        <v>179</v>
      </c>
      <c r="B452" s="254" t="str">
        <f t="shared" si="12"/>
        <v xml:space="preserve"> </v>
      </c>
      <c r="C452" s="483">
        <f t="shared" si="13"/>
        <v>0</v>
      </c>
      <c r="D452" s="487"/>
      <c r="E452" s="488"/>
      <c r="F452" s="488"/>
      <c r="G452" s="489"/>
      <c r="H452" s="10"/>
    </row>
    <row r="453" spans="1:8" hidden="1" x14ac:dyDescent="0.15">
      <c r="A453" s="10">
        <v>180</v>
      </c>
      <c r="B453" s="254" t="str">
        <f t="shared" si="12"/>
        <v xml:space="preserve"> </v>
      </c>
      <c r="C453" s="483">
        <f t="shared" si="13"/>
        <v>0</v>
      </c>
      <c r="D453" s="487"/>
      <c r="E453" s="488"/>
      <c r="F453" s="488"/>
      <c r="G453" s="489"/>
      <c r="H453" s="10"/>
    </row>
    <row r="454" spans="1:8" hidden="1" x14ac:dyDescent="0.15">
      <c r="A454" s="10">
        <v>181</v>
      </c>
      <c r="B454" s="254" t="str">
        <f t="shared" si="12"/>
        <v xml:space="preserve"> </v>
      </c>
      <c r="C454" s="483">
        <f t="shared" si="13"/>
        <v>0</v>
      </c>
      <c r="D454" s="487"/>
      <c r="E454" s="488"/>
      <c r="F454" s="488"/>
      <c r="G454" s="489"/>
      <c r="H454" s="10"/>
    </row>
    <row r="455" spans="1:8" hidden="1" x14ac:dyDescent="0.15">
      <c r="A455" s="10">
        <v>182</v>
      </c>
      <c r="B455" s="254" t="str">
        <f t="shared" si="12"/>
        <v xml:space="preserve"> </v>
      </c>
      <c r="C455" s="483">
        <f t="shared" si="13"/>
        <v>0</v>
      </c>
      <c r="D455" s="487"/>
      <c r="E455" s="488"/>
      <c r="F455" s="488"/>
      <c r="G455" s="489"/>
      <c r="H455" s="10"/>
    </row>
    <row r="456" spans="1:8" hidden="1" x14ac:dyDescent="0.15">
      <c r="A456" s="10">
        <v>183</v>
      </c>
      <c r="B456" s="254" t="str">
        <f t="shared" si="12"/>
        <v xml:space="preserve"> </v>
      </c>
      <c r="C456" s="483">
        <f t="shared" si="13"/>
        <v>0</v>
      </c>
      <c r="D456" s="487"/>
      <c r="E456" s="488"/>
      <c r="F456" s="488"/>
      <c r="G456" s="489"/>
      <c r="H456" s="10"/>
    </row>
    <row r="457" spans="1:8" hidden="1" x14ac:dyDescent="0.15">
      <c r="A457" s="10">
        <v>184</v>
      </c>
      <c r="B457" s="254" t="str">
        <f t="shared" si="12"/>
        <v xml:space="preserve"> </v>
      </c>
      <c r="C457" s="483">
        <f t="shared" si="13"/>
        <v>0</v>
      </c>
      <c r="D457" s="487"/>
      <c r="E457" s="488"/>
      <c r="F457" s="488"/>
      <c r="G457" s="489"/>
      <c r="H457" s="10"/>
    </row>
    <row r="458" spans="1:8" hidden="1" x14ac:dyDescent="0.15">
      <c r="A458" s="10">
        <v>185</v>
      </c>
      <c r="B458" s="254" t="str">
        <f t="shared" si="12"/>
        <v xml:space="preserve"> </v>
      </c>
      <c r="C458" s="483">
        <f t="shared" si="13"/>
        <v>0</v>
      </c>
      <c r="D458" s="487"/>
      <c r="E458" s="488"/>
      <c r="F458" s="488"/>
      <c r="G458" s="489"/>
      <c r="H458" s="10"/>
    </row>
    <row r="459" spans="1:8" hidden="1" x14ac:dyDescent="0.15">
      <c r="A459" s="10">
        <v>186</v>
      </c>
      <c r="B459" s="254" t="str">
        <f t="shared" si="12"/>
        <v xml:space="preserve"> </v>
      </c>
      <c r="C459" s="483">
        <f t="shared" si="13"/>
        <v>0</v>
      </c>
      <c r="D459" s="487"/>
      <c r="E459" s="488"/>
      <c r="F459" s="488"/>
      <c r="G459" s="489"/>
      <c r="H459" s="10"/>
    </row>
    <row r="460" spans="1:8" hidden="1" x14ac:dyDescent="0.15">
      <c r="A460" s="10">
        <v>187</v>
      </c>
      <c r="B460" s="254" t="str">
        <f t="shared" si="12"/>
        <v xml:space="preserve"> </v>
      </c>
      <c r="C460" s="483">
        <f t="shared" si="13"/>
        <v>0</v>
      </c>
      <c r="D460" s="487"/>
      <c r="E460" s="488"/>
      <c r="F460" s="488"/>
      <c r="G460" s="489"/>
      <c r="H460" s="10"/>
    </row>
    <row r="461" spans="1:8" hidden="1" x14ac:dyDescent="0.15">
      <c r="A461" s="10">
        <v>188</v>
      </c>
      <c r="B461" s="254" t="str">
        <f t="shared" si="12"/>
        <v xml:space="preserve"> </v>
      </c>
      <c r="C461" s="483">
        <f t="shared" si="13"/>
        <v>0</v>
      </c>
      <c r="D461" s="487"/>
      <c r="E461" s="488"/>
      <c r="F461" s="488"/>
      <c r="G461" s="489"/>
      <c r="H461" s="10"/>
    </row>
    <row r="462" spans="1:8" hidden="1" x14ac:dyDescent="0.15">
      <c r="A462" s="10">
        <v>189</v>
      </c>
      <c r="B462" s="254" t="str">
        <f t="shared" si="12"/>
        <v xml:space="preserve"> </v>
      </c>
      <c r="C462" s="483">
        <f t="shared" si="13"/>
        <v>0</v>
      </c>
      <c r="D462" s="487"/>
      <c r="E462" s="488"/>
      <c r="F462" s="488"/>
      <c r="G462" s="489"/>
      <c r="H462" s="10"/>
    </row>
    <row r="463" spans="1:8" hidden="1" x14ac:dyDescent="0.15">
      <c r="A463" s="10">
        <v>190</v>
      </c>
      <c r="B463" s="254" t="str">
        <f t="shared" si="12"/>
        <v xml:space="preserve"> </v>
      </c>
      <c r="C463" s="483">
        <f t="shared" si="13"/>
        <v>0</v>
      </c>
      <c r="D463" s="487"/>
      <c r="E463" s="488"/>
      <c r="F463" s="488"/>
      <c r="G463" s="489"/>
      <c r="H463" s="10"/>
    </row>
    <row r="464" spans="1:8" hidden="1" x14ac:dyDescent="0.15">
      <c r="A464" s="10">
        <v>191</v>
      </c>
      <c r="B464" s="254" t="str">
        <f t="shared" si="12"/>
        <v xml:space="preserve"> </v>
      </c>
      <c r="C464" s="483">
        <f t="shared" si="13"/>
        <v>0</v>
      </c>
      <c r="D464" s="487"/>
      <c r="E464" s="488"/>
      <c r="F464" s="488"/>
      <c r="G464" s="489"/>
      <c r="H464" s="10"/>
    </row>
    <row r="465" spans="1:8" hidden="1" x14ac:dyDescent="0.15">
      <c r="A465" s="10">
        <v>192</v>
      </c>
      <c r="B465" s="254" t="str">
        <f t="shared" si="12"/>
        <v xml:space="preserve"> </v>
      </c>
      <c r="C465" s="483">
        <f t="shared" si="13"/>
        <v>0</v>
      </c>
      <c r="D465" s="487"/>
      <c r="E465" s="488"/>
      <c r="F465" s="488"/>
      <c r="G465" s="489"/>
      <c r="H465" s="10"/>
    </row>
    <row r="466" spans="1:8" hidden="1" x14ac:dyDescent="0.15">
      <c r="A466" s="10">
        <v>193</v>
      </c>
      <c r="B466" s="254" t="str">
        <f t="shared" ref="B466:B472" si="14">+B200</f>
        <v xml:space="preserve"> </v>
      </c>
      <c r="C466" s="483">
        <f t="shared" ref="C466" si="15">+C200/$C$266</f>
        <v>0</v>
      </c>
      <c r="D466" s="487"/>
      <c r="E466" s="488"/>
      <c r="F466" s="488"/>
      <c r="G466" s="489"/>
      <c r="H466" s="10"/>
    </row>
    <row r="467" spans="1:8" hidden="1" x14ac:dyDescent="0.15">
      <c r="A467" s="10">
        <v>194</v>
      </c>
      <c r="B467" s="254" t="str">
        <f t="shared" si="14"/>
        <v xml:space="preserve"> </v>
      </c>
      <c r="C467" s="483">
        <f t="shared" ref="C467:C525" si="16">+C201/$C$266</f>
        <v>0</v>
      </c>
      <c r="D467" s="487"/>
      <c r="E467" s="488"/>
      <c r="F467" s="488"/>
      <c r="G467" s="489"/>
      <c r="H467" s="10"/>
    </row>
    <row r="468" spans="1:8" hidden="1" x14ac:dyDescent="0.15">
      <c r="A468" s="10">
        <v>195</v>
      </c>
      <c r="B468" s="254" t="str">
        <f t="shared" si="14"/>
        <v xml:space="preserve"> </v>
      </c>
      <c r="C468" s="483">
        <f t="shared" si="16"/>
        <v>0</v>
      </c>
      <c r="D468" s="487"/>
      <c r="E468" s="488"/>
      <c r="F468" s="488"/>
      <c r="G468" s="489"/>
      <c r="H468" s="10"/>
    </row>
    <row r="469" spans="1:8" hidden="1" x14ac:dyDescent="0.15">
      <c r="A469" s="10">
        <v>196</v>
      </c>
      <c r="B469" s="254" t="str">
        <f t="shared" si="14"/>
        <v xml:space="preserve"> </v>
      </c>
      <c r="C469" s="483">
        <f t="shared" si="16"/>
        <v>0</v>
      </c>
      <c r="D469" s="487"/>
      <c r="E469" s="488"/>
      <c r="F469" s="488"/>
      <c r="G469" s="489"/>
      <c r="H469" s="10"/>
    </row>
    <row r="470" spans="1:8" hidden="1" x14ac:dyDescent="0.15">
      <c r="A470" s="10">
        <v>197</v>
      </c>
      <c r="B470" s="254" t="str">
        <f t="shared" si="14"/>
        <v xml:space="preserve"> </v>
      </c>
      <c r="C470" s="483">
        <f t="shared" si="16"/>
        <v>0</v>
      </c>
      <c r="D470" s="487"/>
      <c r="E470" s="488"/>
      <c r="F470" s="488"/>
      <c r="G470" s="489"/>
      <c r="H470" s="10"/>
    </row>
    <row r="471" spans="1:8" hidden="1" x14ac:dyDescent="0.15">
      <c r="A471" s="10">
        <v>198</v>
      </c>
      <c r="B471" s="254" t="str">
        <f t="shared" si="14"/>
        <v xml:space="preserve"> </v>
      </c>
      <c r="C471" s="483">
        <f t="shared" si="16"/>
        <v>0</v>
      </c>
      <c r="D471" s="487"/>
      <c r="E471" s="488"/>
      <c r="F471" s="488"/>
      <c r="G471" s="489"/>
      <c r="H471" s="10"/>
    </row>
    <row r="472" spans="1:8" hidden="1" x14ac:dyDescent="0.15">
      <c r="A472" s="10">
        <v>199</v>
      </c>
      <c r="B472" s="254" t="str">
        <f t="shared" si="14"/>
        <v xml:space="preserve"> </v>
      </c>
      <c r="C472" s="483">
        <f t="shared" si="16"/>
        <v>0</v>
      </c>
      <c r="D472" s="487"/>
      <c r="E472" s="488"/>
      <c r="F472" s="488"/>
      <c r="G472" s="489"/>
      <c r="H472" s="10"/>
    </row>
    <row r="473" spans="1:8" ht="15" hidden="1" thickBot="1" x14ac:dyDescent="0.2">
      <c r="A473" s="10">
        <v>200</v>
      </c>
      <c r="B473" s="254" t="str">
        <f t="shared" ref="B473:B525" si="17">+B207</f>
        <v xml:space="preserve"> </v>
      </c>
      <c r="C473" s="483">
        <f t="shared" si="16"/>
        <v>0</v>
      </c>
      <c r="D473" s="490"/>
      <c r="E473" s="491"/>
      <c r="F473" s="491"/>
      <c r="G473" s="492"/>
      <c r="H473" s="10"/>
    </row>
    <row r="474" spans="1:8" hidden="1" x14ac:dyDescent="0.15">
      <c r="A474" s="10">
        <v>201</v>
      </c>
      <c r="B474" s="254" t="str">
        <f t="shared" si="17"/>
        <v xml:space="preserve"> </v>
      </c>
      <c r="C474" s="483">
        <f t="shared" si="16"/>
        <v>0</v>
      </c>
      <c r="D474" s="493"/>
      <c r="E474" s="494"/>
      <c r="F474" s="494"/>
      <c r="G474" s="495"/>
      <c r="H474" s="10"/>
    </row>
    <row r="475" spans="1:8" hidden="1" x14ac:dyDescent="0.15">
      <c r="A475" s="10">
        <v>202</v>
      </c>
      <c r="B475" s="254" t="str">
        <f t="shared" si="17"/>
        <v xml:space="preserve"> </v>
      </c>
      <c r="C475" s="483">
        <f t="shared" si="16"/>
        <v>0</v>
      </c>
      <c r="D475" s="493"/>
      <c r="E475" s="494"/>
      <c r="F475" s="494"/>
      <c r="G475" s="495"/>
      <c r="H475" s="10"/>
    </row>
    <row r="476" spans="1:8" hidden="1" x14ac:dyDescent="0.15">
      <c r="A476" s="10">
        <v>203</v>
      </c>
      <c r="B476" s="254" t="str">
        <f t="shared" si="17"/>
        <v xml:space="preserve"> </v>
      </c>
      <c r="C476" s="483">
        <f t="shared" si="16"/>
        <v>0</v>
      </c>
      <c r="D476" s="493"/>
      <c r="E476" s="494"/>
      <c r="F476" s="494"/>
      <c r="G476" s="495"/>
      <c r="H476" s="10"/>
    </row>
    <row r="477" spans="1:8" hidden="1" x14ac:dyDescent="0.15">
      <c r="A477" s="10">
        <v>204</v>
      </c>
      <c r="B477" s="254" t="str">
        <f t="shared" si="17"/>
        <v xml:space="preserve"> </v>
      </c>
      <c r="C477" s="483">
        <f t="shared" si="16"/>
        <v>0</v>
      </c>
      <c r="D477" s="493"/>
      <c r="E477" s="494"/>
      <c r="F477" s="494"/>
      <c r="G477" s="495"/>
      <c r="H477" s="10"/>
    </row>
    <row r="478" spans="1:8" hidden="1" x14ac:dyDescent="0.15">
      <c r="A478" s="10">
        <v>205</v>
      </c>
      <c r="B478" s="254" t="str">
        <f t="shared" si="17"/>
        <v xml:space="preserve"> </v>
      </c>
      <c r="C478" s="483">
        <f t="shared" si="16"/>
        <v>0</v>
      </c>
      <c r="D478" s="493"/>
      <c r="E478" s="494"/>
      <c r="F478" s="494"/>
      <c r="G478" s="495"/>
      <c r="H478" s="10"/>
    </row>
    <row r="479" spans="1:8" hidden="1" x14ac:dyDescent="0.15">
      <c r="A479" s="10">
        <v>206</v>
      </c>
      <c r="B479" s="254" t="str">
        <f t="shared" si="17"/>
        <v xml:space="preserve"> </v>
      </c>
      <c r="C479" s="483">
        <f t="shared" si="16"/>
        <v>0</v>
      </c>
      <c r="D479" s="493"/>
      <c r="E479" s="494"/>
      <c r="F479" s="494"/>
      <c r="G479" s="495"/>
      <c r="H479" s="10"/>
    </row>
    <row r="480" spans="1:8" hidden="1" x14ac:dyDescent="0.15">
      <c r="A480" s="10">
        <v>207</v>
      </c>
      <c r="B480" s="254" t="str">
        <f t="shared" si="17"/>
        <v xml:space="preserve"> </v>
      </c>
      <c r="C480" s="483">
        <f t="shared" si="16"/>
        <v>0</v>
      </c>
      <c r="D480" s="493"/>
      <c r="E480" s="494"/>
      <c r="F480" s="494"/>
      <c r="G480" s="495"/>
      <c r="H480" s="10"/>
    </row>
    <row r="481" spans="1:8" hidden="1" x14ac:dyDescent="0.15">
      <c r="A481" s="10">
        <v>208</v>
      </c>
      <c r="B481" s="254" t="str">
        <f t="shared" si="17"/>
        <v xml:space="preserve"> </v>
      </c>
      <c r="C481" s="483">
        <f t="shared" si="16"/>
        <v>0</v>
      </c>
      <c r="D481" s="493"/>
      <c r="E481" s="494"/>
      <c r="F481" s="494"/>
      <c r="G481" s="495"/>
      <c r="H481" s="10"/>
    </row>
    <row r="482" spans="1:8" hidden="1" x14ac:dyDescent="0.15">
      <c r="A482" s="10">
        <v>209</v>
      </c>
      <c r="B482" s="254" t="str">
        <f t="shared" si="17"/>
        <v xml:space="preserve"> </v>
      </c>
      <c r="C482" s="483">
        <f t="shared" si="16"/>
        <v>0</v>
      </c>
      <c r="D482" s="493"/>
      <c r="E482" s="494"/>
      <c r="F482" s="494"/>
      <c r="G482" s="495"/>
      <c r="H482" s="10"/>
    </row>
    <row r="483" spans="1:8" hidden="1" x14ac:dyDescent="0.15">
      <c r="A483" s="10">
        <v>210</v>
      </c>
      <c r="B483" s="254" t="str">
        <f t="shared" si="17"/>
        <v xml:space="preserve"> </v>
      </c>
      <c r="C483" s="483">
        <f t="shared" si="16"/>
        <v>0</v>
      </c>
      <c r="D483" s="493"/>
      <c r="E483" s="494"/>
      <c r="F483" s="494"/>
      <c r="G483" s="495"/>
      <c r="H483" s="10"/>
    </row>
    <row r="484" spans="1:8" hidden="1" x14ac:dyDescent="0.15">
      <c r="A484" s="10">
        <v>211</v>
      </c>
      <c r="B484" s="254" t="str">
        <f t="shared" si="17"/>
        <v xml:space="preserve"> </v>
      </c>
      <c r="C484" s="483">
        <f>+C218/$C$266</f>
        <v>0</v>
      </c>
      <c r="D484" s="493"/>
      <c r="E484" s="494"/>
      <c r="F484" s="494"/>
      <c r="G484" s="495"/>
      <c r="H484" s="10"/>
    </row>
    <row r="485" spans="1:8" hidden="1" x14ac:dyDescent="0.15">
      <c r="A485" s="10">
        <v>212</v>
      </c>
      <c r="B485" s="254" t="str">
        <f t="shared" si="17"/>
        <v xml:space="preserve"> </v>
      </c>
      <c r="C485" s="483">
        <f t="shared" si="16"/>
        <v>0</v>
      </c>
      <c r="D485" s="493"/>
      <c r="E485" s="494"/>
      <c r="F485" s="494"/>
      <c r="G485" s="495"/>
      <c r="H485" s="10"/>
    </row>
    <row r="486" spans="1:8" hidden="1" x14ac:dyDescent="0.15">
      <c r="A486" s="10">
        <v>213</v>
      </c>
      <c r="B486" s="254" t="str">
        <f t="shared" si="17"/>
        <v xml:space="preserve"> </v>
      </c>
      <c r="C486" s="483">
        <f t="shared" si="16"/>
        <v>0</v>
      </c>
      <c r="D486" s="493"/>
      <c r="E486" s="494"/>
      <c r="F486" s="494"/>
      <c r="G486" s="495"/>
      <c r="H486" s="10"/>
    </row>
    <row r="487" spans="1:8" hidden="1" x14ac:dyDescent="0.15">
      <c r="A487" s="10">
        <v>214</v>
      </c>
      <c r="B487" s="254" t="str">
        <f t="shared" si="17"/>
        <v xml:space="preserve"> </v>
      </c>
      <c r="C487" s="483">
        <f t="shared" si="16"/>
        <v>0</v>
      </c>
      <c r="D487" s="493"/>
      <c r="E487" s="494"/>
      <c r="F487" s="494"/>
      <c r="G487" s="495"/>
      <c r="H487" s="10"/>
    </row>
    <row r="488" spans="1:8" hidden="1" x14ac:dyDescent="0.15">
      <c r="A488" s="10">
        <v>215</v>
      </c>
      <c r="B488" s="254" t="str">
        <f t="shared" si="17"/>
        <v xml:space="preserve"> </v>
      </c>
      <c r="C488" s="483">
        <f t="shared" si="16"/>
        <v>0</v>
      </c>
      <c r="D488" s="493"/>
      <c r="E488" s="494"/>
      <c r="F488" s="494"/>
      <c r="G488" s="495"/>
      <c r="H488" s="10"/>
    </row>
    <row r="489" spans="1:8" hidden="1" x14ac:dyDescent="0.15">
      <c r="A489" s="10">
        <v>216</v>
      </c>
      <c r="B489" s="254" t="str">
        <f t="shared" si="17"/>
        <v xml:space="preserve"> </v>
      </c>
      <c r="C489" s="483">
        <f t="shared" si="16"/>
        <v>0</v>
      </c>
      <c r="D489" s="493"/>
      <c r="E489" s="494"/>
      <c r="F489" s="494"/>
      <c r="G489" s="495"/>
      <c r="H489" s="10"/>
    </row>
    <row r="490" spans="1:8" hidden="1" x14ac:dyDescent="0.15">
      <c r="A490" s="10">
        <v>217</v>
      </c>
      <c r="B490" s="254" t="str">
        <f t="shared" si="17"/>
        <v xml:space="preserve"> </v>
      </c>
      <c r="C490" s="483">
        <f t="shared" si="16"/>
        <v>0</v>
      </c>
      <c r="D490" s="493"/>
      <c r="E490" s="494"/>
      <c r="F490" s="494"/>
      <c r="G490" s="495"/>
      <c r="H490" s="10"/>
    </row>
    <row r="491" spans="1:8" hidden="1" x14ac:dyDescent="0.15">
      <c r="A491" s="10">
        <v>218</v>
      </c>
      <c r="B491" s="254" t="str">
        <f t="shared" si="17"/>
        <v xml:space="preserve"> </v>
      </c>
      <c r="C491" s="483">
        <f t="shared" si="16"/>
        <v>0</v>
      </c>
      <c r="D491" s="493"/>
      <c r="E491" s="494"/>
      <c r="F491" s="494"/>
      <c r="G491" s="495"/>
      <c r="H491" s="10"/>
    </row>
    <row r="492" spans="1:8" hidden="1" x14ac:dyDescent="0.15">
      <c r="A492" s="10">
        <v>219</v>
      </c>
      <c r="B492" s="254" t="str">
        <f>+B226</f>
        <v xml:space="preserve"> </v>
      </c>
      <c r="C492" s="483">
        <f t="shared" si="16"/>
        <v>0</v>
      </c>
      <c r="D492" s="493"/>
      <c r="E492" s="494"/>
      <c r="F492" s="494"/>
      <c r="G492" s="495"/>
      <c r="H492" s="10"/>
    </row>
    <row r="493" spans="1:8" hidden="1" x14ac:dyDescent="0.15">
      <c r="A493" s="10">
        <v>220</v>
      </c>
      <c r="B493" s="254" t="str">
        <f t="shared" si="17"/>
        <v xml:space="preserve"> </v>
      </c>
      <c r="C493" s="483">
        <f t="shared" si="16"/>
        <v>0</v>
      </c>
      <c r="D493" s="493"/>
      <c r="E493" s="494"/>
      <c r="F493" s="494"/>
      <c r="G493" s="495"/>
      <c r="H493" s="10"/>
    </row>
    <row r="494" spans="1:8" hidden="1" x14ac:dyDescent="0.15">
      <c r="A494" s="10">
        <v>221</v>
      </c>
      <c r="B494" s="254" t="str">
        <f t="shared" si="17"/>
        <v xml:space="preserve"> </v>
      </c>
      <c r="C494" s="483">
        <f t="shared" si="16"/>
        <v>0</v>
      </c>
      <c r="D494" s="493"/>
      <c r="E494" s="494"/>
      <c r="F494" s="494"/>
      <c r="G494" s="495"/>
      <c r="H494" s="10"/>
    </row>
    <row r="495" spans="1:8" hidden="1" x14ac:dyDescent="0.15">
      <c r="A495" s="10">
        <v>222</v>
      </c>
      <c r="B495" s="254" t="str">
        <f t="shared" si="17"/>
        <v xml:space="preserve"> </v>
      </c>
      <c r="C495" s="483">
        <f t="shared" si="16"/>
        <v>0</v>
      </c>
      <c r="D495" s="493"/>
      <c r="E495" s="494"/>
      <c r="F495" s="494"/>
      <c r="G495" s="495"/>
      <c r="H495" s="10"/>
    </row>
    <row r="496" spans="1:8" hidden="1" x14ac:dyDescent="0.15">
      <c r="A496" s="10">
        <v>223</v>
      </c>
      <c r="B496" s="254" t="str">
        <f t="shared" si="17"/>
        <v xml:space="preserve"> </v>
      </c>
      <c r="C496" s="483">
        <f t="shared" si="16"/>
        <v>0</v>
      </c>
      <c r="D496" s="493"/>
      <c r="E496" s="494"/>
      <c r="F496" s="494"/>
      <c r="G496" s="495"/>
      <c r="H496" s="10"/>
    </row>
    <row r="497" spans="1:8" hidden="1" x14ac:dyDescent="0.15">
      <c r="A497" s="10">
        <v>224</v>
      </c>
      <c r="B497" s="254" t="str">
        <f t="shared" si="17"/>
        <v xml:space="preserve"> </v>
      </c>
      <c r="C497" s="483">
        <f>+C231/$C$266</f>
        <v>0</v>
      </c>
      <c r="D497" s="493"/>
      <c r="E497" s="494"/>
      <c r="F497" s="494"/>
      <c r="G497" s="495"/>
      <c r="H497" s="10"/>
    </row>
    <row r="498" spans="1:8" hidden="1" x14ac:dyDescent="0.15">
      <c r="A498" s="10">
        <v>225</v>
      </c>
      <c r="B498" s="254" t="str">
        <f t="shared" si="17"/>
        <v xml:space="preserve"> </v>
      </c>
      <c r="C498" s="483">
        <f t="shared" si="16"/>
        <v>0</v>
      </c>
      <c r="D498" s="493"/>
      <c r="E498" s="494"/>
      <c r="F498" s="494"/>
      <c r="G498" s="495"/>
      <c r="H498" s="10"/>
    </row>
    <row r="499" spans="1:8" hidden="1" x14ac:dyDescent="0.15">
      <c r="A499" s="10">
        <v>226</v>
      </c>
      <c r="B499" s="254" t="str">
        <f t="shared" si="17"/>
        <v xml:space="preserve"> </v>
      </c>
      <c r="C499" s="483">
        <f t="shared" si="16"/>
        <v>0</v>
      </c>
      <c r="D499" s="493"/>
      <c r="E499" s="494"/>
      <c r="F499" s="494"/>
      <c r="G499" s="495"/>
      <c r="H499" s="10"/>
    </row>
    <row r="500" spans="1:8" hidden="1" x14ac:dyDescent="0.15">
      <c r="A500" s="10">
        <v>227</v>
      </c>
      <c r="B500" s="254" t="str">
        <f t="shared" si="17"/>
        <v xml:space="preserve"> </v>
      </c>
      <c r="C500" s="483">
        <f t="shared" si="16"/>
        <v>0</v>
      </c>
      <c r="D500" s="493"/>
      <c r="E500" s="494"/>
      <c r="F500" s="494"/>
      <c r="G500" s="495"/>
      <c r="H500" s="10"/>
    </row>
    <row r="501" spans="1:8" hidden="1" x14ac:dyDescent="0.15">
      <c r="A501" s="10">
        <v>228</v>
      </c>
      <c r="B501" s="254" t="str">
        <f t="shared" si="17"/>
        <v xml:space="preserve"> </v>
      </c>
      <c r="C501" s="483">
        <f t="shared" si="16"/>
        <v>0</v>
      </c>
      <c r="D501" s="493"/>
      <c r="E501" s="494"/>
      <c r="F501" s="494"/>
      <c r="G501" s="495"/>
      <c r="H501" s="10"/>
    </row>
    <row r="502" spans="1:8" hidden="1" x14ac:dyDescent="0.15">
      <c r="A502" s="10">
        <v>229</v>
      </c>
      <c r="B502" s="254" t="str">
        <f t="shared" si="17"/>
        <v xml:space="preserve"> </v>
      </c>
      <c r="C502" s="483">
        <f t="shared" si="16"/>
        <v>0</v>
      </c>
      <c r="D502" s="493"/>
      <c r="E502" s="494"/>
      <c r="F502" s="494"/>
      <c r="G502" s="495"/>
      <c r="H502" s="10"/>
    </row>
    <row r="503" spans="1:8" hidden="1" x14ac:dyDescent="0.15">
      <c r="A503" s="10">
        <v>230</v>
      </c>
      <c r="B503" s="254" t="str">
        <f t="shared" si="17"/>
        <v xml:space="preserve"> </v>
      </c>
      <c r="C503" s="483">
        <f t="shared" si="16"/>
        <v>0</v>
      </c>
      <c r="D503" s="493"/>
      <c r="E503" s="494"/>
      <c r="F503" s="494"/>
      <c r="G503" s="495"/>
      <c r="H503" s="10"/>
    </row>
    <row r="504" spans="1:8" hidden="1" x14ac:dyDescent="0.15">
      <c r="A504" s="10">
        <v>231</v>
      </c>
      <c r="B504" s="254" t="str">
        <f t="shared" si="17"/>
        <v xml:space="preserve"> </v>
      </c>
      <c r="C504" s="483">
        <f t="shared" si="16"/>
        <v>0</v>
      </c>
      <c r="D504" s="493"/>
      <c r="E504" s="494"/>
      <c r="F504" s="494"/>
      <c r="G504" s="495"/>
      <c r="H504" s="10"/>
    </row>
    <row r="505" spans="1:8" hidden="1" x14ac:dyDescent="0.15">
      <c r="A505" s="10">
        <v>232</v>
      </c>
      <c r="B505" s="254" t="str">
        <f t="shared" si="17"/>
        <v xml:space="preserve"> </v>
      </c>
      <c r="C505" s="483">
        <f t="shared" si="16"/>
        <v>0</v>
      </c>
      <c r="D505" s="493"/>
      <c r="E505" s="494"/>
      <c r="F505" s="494"/>
      <c r="G505" s="495"/>
      <c r="H505" s="10"/>
    </row>
    <row r="506" spans="1:8" hidden="1" x14ac:dyDescent="0.15">
      <c r="A506" s="10">
        <v>233</v>
      </c>
      <c r="B506" s="254" t="str">
        <f t="shared" si="17"/>
        <v xml:space="preserve"> </v>
      </c>
      <c r="C506" s="483">
        <f t="shared" si="16"/>
        <v>0</v>
      </c>
      <c r="D506" s="493"/>
      <c r="E506" s="494"/>
      <c r="F506" s="494"/>
      <c r="G506" s="495"/>
      <c r="H506" s="10"/>
    </row>
    <row r="507" spans="1:8" hidden="1" x14ac:dyDescent="0.15">
      <c r="A507" s="10">
        <v>234</v>
      </c>
      <c r="B507" s="254" t="str">
        <f t="shared" si="17"/>
        <v xml:space="preserve"> </v>
      </c>
      <c r="C507" s="483">
        <f t="shared" si="16"/>
        <v>0</v>
      </c>
      <c r="D507" s="493"/>
      <c r="E507" s="494"/>
      <c r="F507" s="494"/>
      <c r="G507" s="495"/>
      <c r="H507" s="10"/>
    </row>
    <row r="508" spans="1:8" hidden="1" x14ac:dyDescent="0.15">
      <c r="A508" s="10">
        <v>235</v>
      </c>
      <c r="B508" s="254" t="str">
        <f t="shared" si="17"/>
        <v xml:space="preserve"> </v>
      </c>
      <c r="C508" s="483">
        <f t="shared" si="16"/>
        <v>0</v>
      </c>
      <c r="D508" s="493"/>
      <c r="E508" s="494"/>
      <c r="F508" s="494"/>
      <c r="G508" s="495"/>
      <c r="H508" s="10"/>
    </row>
    <row r="509" spans="1:8" hidden="1" x14ac:dyDescent="0.15">
      <c r="A509" s="10">
        <v>236</v>
      </c>
      <c r="B509" s="254" t="str">
        <f t="shared" si="17"/>
        <v xml:space="preserve"> </v>
      </c>
      <c r="C509" s="483">
        <f t="shared" si="16"/>
        <v>0</v>
      </c>
      <c r="D509" s="493"/>
      <c r="E509" s="494"/>
      <c r="F509" s="494"/>
      <c r="G509" s="495"/>
      <c r="H509" s="10"/>
    </row>
    <row r="510" spans="1:8" hidden="1" x14ac:dyDescent="0.15">
      <c r="A510" s="10">
        <v>237</v>
      </c>
      <c r="B510" s="254" t="str">
        <f t="shared" si="17"/>
        <v xml:space="preserve"> </v>
      </c>
      <c r="C510" s="483">
        <f>+C244/$C$266</f>
        <v>0</v>
      </c>
      <c r="D510" s="493"/>
      <c r="E510" s="494"/>
      <c r="F510" s="494"/>
      <c r="G510" s="495"/>
      <c r="H510" s="10"/>
    </row>
    <row r="511" spans="1:8" hidden="1" x14ac:dyDescent="0.15">
      <c r="A511" s="10">
        <v>238</v>
      </c>
      <c r="B511" s="254" t="str">
        <f>+B245</f>
        <v xml:space="preserve"> </v>
      </c>
      <c r="C511" s="483">
        <f t="shared" si="16"/>
        <v>0</v>
      </c>
      <c r="D511" s="493"/>
      <c r="E511" s="494"/>
      <c r="F511" s="494"/>
      <c r="G511" s="495"/>
      <c r="H511" s="10"/>
    </row>
    <row r="512" spans="1:8" hidden="1" x14ac:dyDescent="0.15">
      <c r="A512" s="10">
        <v>239</v>
      </c>
      <c r="B512" s="254" t="str">
        <f t="shared" si="17"/>
        <v xml:space="preserve"> </v>
      </c>
      <c r="C512" s="483">
        <f t="shared" si="16"/>
        <v>0</v>
      </c>
      <c r="D512" s="493"/>
      <c r="E512" s="494"/>
      <c r="F512" s="494"/>
      <c r="G512" s="495"/>
      <c r="H512" s="10"/>
    </row>
    <row r="513" spans="1:8" hidden="1" x14ac:dyDescent="0.15">
      <c r="A513" s="10">
        <v>240</v>
      </c>
      <c r="B513" s="254" t="str">
        <f t="shared" si="17"/>
        <v xml:space="preserve"> </v>
      </c>
      <c r="C513" s="483">
        <f t="shared" si="16"/>
        <v>0</v>
      </c>
      <c r="D513" s="493"/>
      <c r="E513" s="494"/>
      <c r="F513" s="494"/>
      <c r="G513" s="495"/>
      <c r="H513" s="10"/>
    </row>
    <row r="514" spans="1:8" hidden="1" x14ac:dyDescent="0.15">
      <c r="A514" s="10">
        <v>241</v>
      </c>
      <c r="B514" s="254" t="str">
        <f t="shared" si="17"/>
        <v xml:space="preserve"> </v>
      </c>
      <c r="C514" s="483">
        <f t="shared" si="16"/>
        <v>0</v>
      </c>
      <c r="D514" s="493"/>
      <c r="E514" s="494"/>
      <c r="F514" s="494"/>
      <c r="G514" s="495"/>
      <c r="H514" s="10"/>
    </row>
    <row r="515" spans="1:8" hidden="1" x14ac:dyDescent="0.15">
      <c r="A515" s="10">
        <v>242</v>
      </c>
      <c r="B515" s="254" t="str">
        <f t="shared" si="17"/>
        <v xml:space="preserve"> </v>
      </c>
      <c r="C515" s="483">
        <f t="shared" si="16"/>
        <v>0</v>
      </c>
      <c r="D515" s="493"/>
      <c r="E515" s="494"/>
      <c r="F515" s="494"/>
      <c r="G515" s="495"/>
      <c r="H515" s="10"/>
    </row>
    <row r="516" spans="1:8" hidden="1" x14ac:dyDescent="0.15">
      <c r="A516" s="10">
        <v>243</v>
      </c>
      <c r="B516" s="254" t="str">
        <f t="shared" si="17"/>
        <v xml:space="preserve"> </v>
      </c>
      <c r="C516" s="483">
        <f t="shared" si="16"/>
        <v>0</v>
      </c>
      <c r="D516" s="493"/>
      <c r="E516" s="494"/>
      <c r="F516" s="494"/>
      <c r="G516" s="495"/>
      <c r="H516" s="10"/>
    </row>
    <row r="517" spans="1:8" hidden="1" x14ac:dyDescent="0.15">
      <c r="A517" s="10">
        <v>244</v>
      </c>
      <c r="B517" s="254" t="str">
        <f t="shared" si="17"/>
        <v xml:space="preserve"> </v>
      </c>
      <c r="C517" s="483">
        <f t="shared" si="16"/>
        <v>0</v>
      </c>
      <c r="D517" s="493"/>
      <c r="E517" s="494"/>
      <c r="F517" s="494"/>
      <c r="G517" s="495"/>
      <c r="H517" s="10"/>
    </row>
    <row r="518" spans="1:8" hidden="1" x14ac:dyDescent="0.15">
      <c r="A518" s="10">
        <v>245</v>
      </c>
      <c r="B518" s="254" t="str">
        <f t="shared" si="17"/>
        <v xml:space="preserve"> </v>
      </c>
      <c r="C518" s="483">
        <f t="shared" si="16"/>
        <v>0</v>
      </c>
      <c r="D518" s="493"/>
      <c r="E518" s="494"/>
      <c r="F518" s="494"/>
      <c r="G518" s="495"/>
      <c r="H518" s="10"/>
    </row>
    <row r="519" spans="1:8" hidden="1" x14ac:dyDescent="0.15">
      <c r="A519" s="10">
        <v>246</v>
      </c>
      <c r="B519" s="254" t="str">
        <f t="shared" si="17"/>
        <v xml:space="preserve"> </v>
      </c>
      <c r="C519" s="483">
        <f t="shared" si="16"/>
        <v>0</v>
      </c>
      <c r="D519" s="493"/>
      <c r="E519" s="494"/>
      <c r="F519" s="494"/>
      <c r="G519" s="495"/>
      <c r="H519" s="10"/>
    </row>
    <row r="520" spans="1:8" hidden="1" x14ac:dyDescent="0.15">
      <c r="A520" s="10">
        <v>247</v>
      </c>
      <c r="B520" s="254" t="str">
        <f t="shared" si="17"/>
        <v xml:space="preserve"> </v>
      </c>
      <c r="C520" s="483">
        <f t="shared" si="16"/>
        <v>0</v>
      </c>
      <c r="D520" s="493"/>
      <c r="E520" s="494"/>
      <c r="F520" s="494"/>
      <c r="G520" s="495"/>
      <c r="H520" s="10"/>
    </row>
    <row r="521" spans="1:8" hidden="1" x14ac:dyDescent="0.15">
      <c r="A521" s="10">
        <v>248</v>
      </c>
      <c r="B521" s="254" t="str">
        <f t="shared" si="17"/>
        <v xml:space="preserve"> </v>
      </c>
      <c r="C521" s="483">
        <f t="shared" si="16"/>
        <v>0</v>
      </c>
      <c r="D521" s="493"/>
      <c r="E521" s="494"/>
      <c r="F521" s="494"/>
      <c r="G521" s="495"/>
      <c r="H521" s="10"/>
    </row>
    <row r="522" spans="1:8" hidden="1" x14ac:dyDescent="0.15">
      <c r="A522" s="10">
        <v>249</v>
      </c>
      <c r="B522" s="254">
        <f t="shared" si="17"/>
        <v>0</v>
      </c>
      <c r="C522" s="483">
        <f t="shared" si="16"/>
        <v>0</v>
      </c>
      <c r="D522" s="493"/>
      <c r="E522" s="494"/>
      <c r="F522" s="494"/>
      <c r="G522" s="495"/>
      <c r="H522" s="10"/>
    </row>
    <row r="523" spans="1:8" hidden="1" x14ac:dyDescent="0.15">
      <c r="A523" s="10">
        <v>250</v>
      </c>
      <c r="B523" s="254">
        <f t="shared" si="17"/>
        <v>0</v>
      </c>
      <c r="C523" s="483">
        <f t="shared" si="16"/>
        <v>0</v>
      </c>
      <c r="D523" s="493"/>
      <c r="E523" s="494"/>
      <c r="F523" s="494"/>
      <c r="G523" s="495"/>
      <c r="H523" s="10"/>
    </row>
    <row r="524" spans="1:8" hidden="1" x14ac:dyDescent="0.15">
      <c r="A524" s="10">
        <v>251</v>
      </c>
      <c r="B524" s="254">
        <f t="shared" si="17"/>
        <v>0</v>
      </c>
      <c r="C524" s="483">
        <f t="shared" si="16"/>
        <v>0</v>
      </c>
      <c r="D524" s="493"/>
      <c r="E524" s="494"/>
      <c r="F524" s="494"/>
      <c r="G524" s="495"/>
      <c r="H524" s="10"/>
    </row>
    <row r="525" spans="1:8" hidden="1" x14ac:dyDescent="0.15">
      <c r="A525" s="10">
        <v>252</v>
      </c>
      <c r="B525" s="254">
        <f t="shared" si="17"/>
        <v>0</v>
      </c>
      <c r="C525" s="483">
        <f t="shared" si="16"/>
        <v>0</v>
      </c>
      <c r="D525" s="493"/>
      <c r="E525" s="494"/>
      <c r="F525" s="494"/>
      <c r="G525" s="495"/>
      <c r="H525" s="10"/>
    </row>
    <row r="526" spans="1:8" ht="15" thickBot="1" x14ac:dyDescent="0.2">
      <c r="A526" s="10"/>
      <c r="B526" s="10"/>
      <c r="C526" s="496"/>
      <c r="D526" s="497"/>
      <c r="E526" s="498"/>
      <c r="F526" s="498"/>
      <c r="G526" s="499"/>
      <c r="H526" s="10"/>
    </row>
    <row r="527" spans="1:8" x14ac:dyDescent="0.15">
      <c r="A527" s="10"/>
      <c r="B527" s="10"/>
      <c r="C527" s="15"/>
      <c r="D527" s="15"/>
      <c r="E527" s="15"/>
      <c r="F527" s="15"/>
      <c r="G527" s="15"/>
      <c r="H527" s="10"/>
    </row>
    <row r="528" spans="1:8" x14ac:dyDescent="0.15">
      <c r="A528" s="10"/>
      <c r="B528" s="482" t="s">
        <v>246</v>
      </c>
      <c r="C528" s="15"/>
      <c r="D528" s="15"/>
      <c r="E528" s="15"/>
      <c r="F528" s="15"/>
      <c r="G528" s="15"/>
      <c r="H528" s="10"/>
    </row>
    <row r="529" spans="1:8" x14ac:dyDescent="0.15">
      <c r="A529" s="10"/>
      <c r="B529" s="500">
        <f>+C6</f>
        <v>2027</v>
      </c>
      <c r="C529" s="501"/>
      <c r="D529" s="502"/>
      <c r="E529" s="503"/>
      <c r="F529" s="503"/>
      <c r="G529" s="504"/>
      <c r="H529" s="10"/>
    </row>
    <row r="530" spans="1:8" x14ac:dyDescent="0.15">
      <c r="A530" s="10"/>
      <c r="B530" s="500">
        <f>+D6</f>
        <v>2028</v>
      </c>
      <c r="C530" s="505">
        <f>+D266/C266-1</f>
        <v>0.34279999999999999</v>
      </c>
      <c r="D530" s="506"/>
      <c r="E530" s="507"/>
      <c r="F530" s="507"/>
      <c r="G530" s="508"/>
      <c r="H530" s="10"/>
    </row>
    <row r="531" spans="1:8" x14ac:dyDescent="0.15">
      <c r="A531" s="10"/>
      <c r="B531" s="500">
        <f>+E6</f>
        <v>2029</v>
      </c>
      <c r="C531" s="505">
        <f>+E266/D266-1</f>
        <v>0.37250000000000005</v>
      </c>
      <c r="D531" s="506"/>
      <c r="E531" s="507"/>
      <c r="F531" s="507"/>
      <c r="G531" s="508"/>
      <c r="H531" s="10"/>
    </row>
    <row r="532" spans="1:8" x14ac:dyDescent="0.15">
      <c r="A532" s="10"/>
      <c r="B532" s="500">
        <f>+F6</f>
        <v>2030</v>
      </c>
      <c r="C532" s="505">
        <f>+F266/E266-1</f>
        <v>0.31159999999999988</v>
      </c>
      <c r="D532" s="506"/>
      <c r="E532" s="507"/>
      <c r="F532" s="507"/>
      <c r="G532" s="508"/>
      <c r="H532" s="10"/>
    </row>
    <row r="533" spans="1:8" x14ac:dyDescent="0.15">
      <c r="A533" s="10"/>
      <c r="B533" s="500">
        <f>+G6</f>
        <v>2031</v>
      </c>
      <c r="C533" s="505">
        <f>+G266/F266-1</f>
        <v>0.29600000000000004</v>
      </c>
      <c r="D533" s="509"/>
      <c r="E533" s="510"/>
      <c r="F533" s="510"/>
      <c r="G533" s="511"/>
      <c r="H533" s="10"/>
    </row>
    <row r="534" spans="1:8" x14ac:dyDescent="0.15">
      <c r="A534" s="10"/>
      <c r="B534" s="10"/>
      <c r="C534" s="15"/>
      <c r="D534" s="15"/>
      <c r="E534" s="15"/>
      <c r="F534" s="15"/>
      <c r="G534" s="15"/>
      <c r="H534" s="10"/>
    </row>
    <row r="535" spans="1:8" x14ac:dyDescent="0.15">
      <c r="A535" s="10"/>
      <c r="B535" s="10"/>
      <c r="C535" s="15"/>
      <c r="D535" s="15"/>
      <c r="E535" s="15"/>
      <c r="F535" s="15"/>
      <c r="G535" s="15"/>
      <c r="H535" s="10"/>
    </row>
    <row r="536" spans="1:8" x14ac:dyDescent="0.15">
      <c r="A536" s="10"/>
      <c r="B536" s="10"/>
      <c r="C536" s="15"/>
      <c r="D536" s="15"/>
      <c r="E536" s="15"/>
      <c r="F536" s="15"/>
      <c r="G536" s="15"/>
      <c r="H536" s="10"/>
    </row>
    <row r="537" spans="1:8" x14ac:dyDescent="0.15">
      <c r="A537" s="10"/>
      <c r="B537" s="10"/>
      <c r="C537" s="15"/>
      <c r="D537" s="15"/>
      <c r="E537" s="15"/>
      <c r="F537" s="15"/>
      <c r="G537" s="15"/>
      <c r="H537" s="10"/>
    </row>
    <row r="538" spans="1:8" x14ac:dyDescent="0.15">
      <c r="A538" s="10"/>
      <c r="B538" s="10"/>
      <c r="C538" s="15"/>
      <c r="D538" s="15"/>
      <c r="E538" s="15"/>
      <c r="F538" s="15"/>
      <c r="G538" s="15"/>
      <c r="H538" s="10"/>
    </row>
  </sheetData>
  <sheetProtection algorithmName="SHA-512" hashValue="+yXjhAZd8pOBbOfQqGju5d4A/W6uOy0wjQbQGs1nNHnyKU2mE/kIPNkTycTVmrOdI5RccZ6NTHbP6KrVPWf1wg==" saltValue="L+h9raNNQNFCSg8vKyT3UQ==" spinCount="100000" sheet="1" scenarios="1" selectLockedCells="1" selectUnlockedCells="1"/>
  <mergeCells count="4">
    <mergeCell ref="B4:G4"/>
    <mergeCell ref="B2:G2"/>
    <mergeCell ref="D529:G533"/>
    <mergeCell ref="D274:G473"/>
  </mergeCells>
  <phoneticPr fontId="0" type="noConversion"/>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4"/>
  <sheetViews>
    <sheetView showGridLines="0" zoomScale="170" zoomScaleNormal="170" zoomScalePageLayoutView="120" workbookViewId="0">
      <selection activeCell="C3" sqref="C3"/>
    </sheetView>
  </sheetViews>
  <sheetFormatPr baseColWidth="10" defaultColWidth="0" defaultRowHeight="14" zeroHeight="1" x14ac:dyDescent="0.15"/>
  <cols>
    <col min="1" max="1" width="2.6640625" style="13" customWidth="1"/>
    <col min="2" max="2" width="30.6640625" style="13" customWidth="1"/>
    <col min="3" max="3" width="19" style="13" customWidth="1"/>
    <col min="4" max="4" width="17.6640625" style="13" customWidth="1"/>
    <col min="5" max="5" width="18" style="13" customWidth="1"/>
    <col min="6" max="7" width="14.6640625" style="13" customWidth="1"/>
    <col min="8" max="8" width="2.6640625" style="13" customWidth="1"/>
    <col min="9" max="16384" width="0" style="13" hidden="1"/>
  </cols>
  <sheetData>
    <row r="1" spans="1:8" ht="15" thickBot="1" x14ac:dyDescent="0.2">
      <c r="A1" s="10"/>
      <c r="B1" s="10"/>
      <c r="C1" s="10"/>
      <c r="D1" s="10"/>
      <c r="E1" s="10"/>
      <c r="F1" s="10"/>
      <c r="G1" s="10"/>
      <c r="H1" s="10"/>
    </row>
    <row r="2" spans="1:8" ht="15" thickBot="1" x14ac:dyDescent="0.2">
      <c r="A2" s="10"/>
      <c r="B2" s="462" t="str">
        <f>+Ingresos!B2</f>
        <v>ConectaDos</v>
      </c>
      <c r="C2" s="463"/>
      <c r="D2" s="463"/>
      <c r="E2" s="463"/>
      <c r="F2" s="463"/>
      <c r="G2" s="464"/>
      <c r="H2" s="10"/>
    </row>
    <row r="3" spans="1:8" ht="15" thickBot="1" x14ac:dyDescent="0.2">
      <c r="A3" s="10"/>
      <c r="B3" s="10"/>
      <c r="C3" s="10"/>
      <c r="D3" s="10"/>
      <c r="E3" s="10"/>
      <c r="F3" s="10"/>
      <c r="G3" s="10"/>
      <c r="H3" s="10"/>
    </row>
    <row r="4" spans="1:8" ht="15" thickBot="1" x14ac:dyDescent="0.2">
      <c r="A4" s="10"/>
      <c r="B4" s="462" t="s">
        <v>21</v>
      </c>
      <c r="C4" s="463"/>
      <c r="D4" s="463"/>
      <c r="E4" s="463"/>
      <c r="F4" s="463"/>
      <c r="G4" s="464"/>
      <c r="H4" s="10"/>
    </row>
    <row r="5" spans="1:8" x14ac:dyDescent="0.15">
      <c r="A5" s="10"/>
      <c r="B5" s="64"/>
      <c r="C5" s="65"/>
      <c r="D5" s="65"/>
      <c r="E5" s="65"/>
      <c r="F5" s="65"/>
      <c r="G5" s="65"/>
      <c r="H5" s="10"/>
    </row>
    <row r="6" spans="1:8" x14ac:dyDescent="0.15">
      <c r="A6" s="10"/>
      <c r="B6" s="66"/>
      <c r="C6" s="67">
        <f>+'Información inicial'!D16</f>
        <v>2027</v>
      </c>
      <c r="D6" s="67">
        <f>+'Información inicial'!E16</f>
        <v>2028</v>
      </c>
      <c r="E6" s="67">
        <f>+'Información inicial'!F16</f>
        <v>2029</v>
      </c>
      <c r="F6" s="67">
        <f>+'Información inicial'!G16</f>
        <v>2030</v>
      </c>
      <c r="G6" s="67">
        <f>+'Información inicial'!H16</f>
        <v>2031</v>
      </c>
      <c r="H6" s="10"/>
    </row>
    <row r="7" spans="1:8" x14ac:dyDescent="0.15">
      <c r="A7" s="10"/>
      <c r="B7" s="477"/>
      <c r="C7" s="478"/>
      <c r="D7" s="478"/>
      <c r="E7" s="478"/>
      <c r="F7" s="478"/>
      <c r="G7" s="478"/>
      <c r="H7" s="10"/>
    </row>
    <row r="8" spans="1:8" x14ac:dyDescent="0.15">
      <c r="A8" s="10"/>
      <c r="B8" s="481" t="s">
        <v>169</v>
      </c>
      <c r="C8" s="512">
        <f>+'Información inicial'!D2316</f>
        <v>175664400</v>
      </c>
      <c r="D8" s="512">
        <f>+'Información inicial'!E2316</f>
        <v>212829799.17311999</v>
      </c>
      <c r="E8" s="512">
        <f>+'Información inicial'!F2316</f>
        <v>265440559.85845912</v>
      </c>
      <c r="F8" s="512">
        <f>+'Información inicial'!G2316</f>
        <v>317465307.99536842</v>
      </c>
      <c r="G8" s="512">
        <f>+'Información inicial'!H2316</f>
        <v>380891069.97816789</v>
      </c>
      <c r="H8" s="10"/>
    </row>
    <row r="9" spans="1:8" x14ac:dyDescent="0.15">
      <c r="A9" s="10"/>
      <c r="B9" s="477"/>
      <c r="C9" s="478"/>
      <c r="D9" s="478"/>
      <c r="E9" s="478"/>
      <c r="F9" s="478"/>
      <c r="G9" s="478"/>
      <c r="H9" s="10"/>
    </row>
    <row r="10" spans="1:8" x14ac:dyDescent="0.15">
      <c r="A10" s="10"/>
      <c r="B10" s="481" t="s">
        <v>170</v>
      </c>
      <c r="C10" s="512">
        <f>SUM(C12:C23)</f>
        <v>0</v>
      </c>
      <c r="D10" s="512">
        <f>SUM(D12:D23)</f>
        <v>0</v>
      </c>
      <c r="E10" s="512">
        <f>SUM(E12:E23)</f>
        <v>0</v>
      </c>
      <c r="F10" s="512">
        <f>SUM(F12:F23)</f>
        <v>0</v>
      </c>
      <c r="G10" s="512">
        <f>SUM(G12:G23)</f>
        <v>0</v>
      </c>
      <c r="H10" s="10"/>
    </row>
    <row r="11" spans="1:8" x14ac:dyDescent="0.15">
      <c r="A11" s="10"/>
      <c r="B11" s="478"/>
      <c r="C11" s="478"/>
      <c r="D11" s="478"/>
      <c r="E11" s="478"/>
      <c r="F11" s="478"/>
      <c r="G11" s="478"/>
      <c r="H11" s="10"/>
    </row>
    <row r="12" spans="1:8" x14ac:dyDescent="0.15">
      <c r="A12" s="10"/>
      <c r="B12" s="477">
        <f>+'Información inicial'!B2323</f>
        <v>0</v>
      </c>
      <c r="C12" s="478">
        <f>+'Información inicial'!D2323</f>
        <v>0</v>
      </c>
      <c r="D12" s="478">
        <f>+'Información inicial'!E2323</f>
        <v>0</v>
      </c>
      <c r="E12" s="478">
        <f>+'Información inicial'!F2323</f>
        <v>0</v>
      </c>
      <c r="F12" s="478">
        <f>+'Información inicial'!G2323</f>
        <v>0</v>
      </c>
      <c r="G12" s="478">
        <f>+'Información inicial'!H2323</f>
        <v>0</v>
      </c>
      <c r="H12" s="10"/>
    </row>
    <row r="13" spans="1:8" x14ac:dyDescent="0.15">
      <c r="A13" s="10"/>
      <c r="B13" s="477">
        <f>+'Información inicial'!B2324</f>
        <v>0</v>
      </c>
      <c r="C13" s="478">
        <f>+'Información inicial'!D2324</f>
        <v>0</v>
      </c>
      <c r="D13" s="478">
        <f>+'Información inicial'!E2324</f>
        <v>0</v>
      </c>
      <c r="E13" s="478">
        <f>+'Información inicial'!F2324</f>
        <v>0</v>
      </c>
      <c r="F13" s="478">
        <f>+'Información inicial'!G2324</f>
        <v>0</v>
      </c>
      <c r="G13" s="478">
        <f>+'Información inicial'!H2324</f>
        <v>0</v>
      </c>
      <c r="H13" s="10"/>
    </row>
    <row r="14" spans="1:8" x14ac:dyDescent="0.15">
      <c r="A14" s="10"/>
      <c r="B14" s="477">
        <f>+'Información inicial'!B2325</f>
        <v>0</v>
      </c>
      <c r="C14" s="478">
        <f>+'Información inicial'!D2325</f>
        <v>0</v>
      </c>
      <c r="D14" s="478">
        <f>+'Información inicial'!E2325</f>
        <v>0</v>
      </c>
      <c r="E14" s="478">
        <f>+'Información inicial'!F2325</f>
        <v>0</v>
      </c>
      <c r="F14" s="478">
        <f>+'Información inicial'!G2325</f>
        <v>0</v>
      </c>
      <c r="G14" s="478">
        <f>+'Información inicial'!H2325</f>
        <v>0</v>
      </c>
      <c r="H14" s="10"/>
    </row>
    <row r="15" spans="1:8" x14ac:dyDescent="0.15">
      <c r="A15" s="10"/>
      <c r="B15" s="477">
        <f>+'Información inicial'!B2326</f>
        <v>0</v>
      </c>
      <c r="C15" s="478">
        <f>+'Información inicial'!D2326</f>
        <v>0</v>
      </c>
      <c r="D15" s="478">
        <f>+'Información inicial'!E2326</f>
        <v>0</v>
      </c>
      <c r="E15" s="478">
        <f>+'Información inicial'!F2326</f>
        <v>0</v>
      </c>
      <c r="F15" s="478">
        <f>+'Información inicial'!G2326</f>
        <v>0</v>
      </c>
      <c r="G15" s="478">
        <f>+'Información inicial'!H2326</f>
        <v>0</v>
      </c>
      <c r="H15" s="10"/>
    </row>
    <row r="16" spans="1:8" x14ac:dyDescent="0.15">
      <c r="A16" s="10"/>
      <c r="B16" s="477">
        <f>+'Información inicial'!B2327</f>
        <v>0</v>
      </c>
      <c r="C16" s="478">
        <f>+'Información inicial'!D2327</f>
        <v>0</v>
      </c>
      <c r="D16" s="478">
        <f>+'Información inicial'!E2327</f>
        <v>0</v>
      </c>
      <c r="E16" s="478">
        <f>+'Información inicial'!F2327</f>
        <v>0</v>
      </c>
      <c r="F16" s="478">
        <f>+'Información inicial'!G2327</f>
        <v>0</v>
      </c>
      <c r="G16" s="478">
        <f>+'Información inicial'!H2327</f>
        <v>0</v>
      </c>
      <c r="H16" s="10"/>
    </row>
    <row r="17" spans="1:8" x14ac:dyDescent="0.15">
      <c r="A17" s="10"/>
      <c r="B17" s="477">
        <f>+'Información inicial'!B2328</f>
        <v>0</v>
      </c>
      <c r="C17" s="478">
        <f>+'Información inicial'!D2328</f>
        <v>0</v>
      </c>
      <c r="D17" s="478">
        <f>+'Información inicial'!E2328</f>
        <v>0</v>
      </c>
      <c r="E17" s="478">
        <f>+'Información inicial'!F2328</f>
        <v>0</v>
      </c>
      <c r="F17" s="478">
        <f>+'Información inicial'!G2328</f>
        <v>0</v>
      </c>
      <c r="G17" s="478">
        <f>+'Información inicial'!H2328</f>
        <v>0</v>
      </c>
      <c r="H17" s="10"/>
    </row>
    <row r="18" spans="1:8" hidden="1" x14ac:dyDescent="0.15">
      <c r="A18" s="10"/>
      <c r="B18" s="477">
        <f>+'Información inicial'!B2329</f>
        <v>0</v>
      </c>
      <c r="C18" s="478">
        <f>+'Información inicial'!D2329</f>
        <v>0</v>
      </c>
      <c r="D18" s="478">
        <f>+'Información inicial'!E2329</f>
        <v>0</v>
      </c>
      <c r="E18" s="478">
        <f>+'Información inicial'!F2329</f>
        <v>0</v>
      </c>
      <c r="F18" s="478">
        <f>+'Información inicial'!G2329</f>
        <v>0</v>
      </c>
      <c r="G18" s="478">
        <f>+'Información inicial'!H2329</f>
        <v>0</v>
      </c>
      <c r="H18" s="10"/>
    </row>
    <row r="19" spans="1:8" hidden="1" x14ac:dyDescent="0.15">
      <c r="A19" s="10"/>
      <c r="B19" s="477">
        <f>+'Información inicial'!B2330</f>
        <v>0</v>
      </c>
      <c r="C19" s="478">
        <f>+'Información inicial'!D2330</f>
        <v>0</v>
      </c>
      <c r="D19" s="478">
        <f>+'Información inicial'!E2330</f>
        <v>0</v>
      </c>
      <c r="E19" s="478">
        <f>+'Información inicial'!F2330</f>
        <v>0</v>
      </c>
      <c r="F19" s="478">
        <f>+'Información inicial'!G2330</f>
        <v>0</v>
      </c>
      <c r="G19" s="478">
        <f>+'Información inicial'!H2330</f>
        <v>0</v>
      </c>
      <c r="H19" s="10"/>
    </row>
    <row r="20" spans="1:8" hidden="1" x14ac:dyDescent="0.15">
      <c r="A20" s="10"/>
      <c r="B20" s="477">
        <f>+'Información inicial'!B2331</f>
        <v>0</v>
      </c>
      <c r="C20" s="478">
        <f>+'Información inicial'!D2331</f>
        <v>0</v>
      </c>
      <c r="D20" s="478">
        <f>+'Información inicial'!E2331</f>
        <v>0</v>
      </c>
      <c r="E20" s="478">
        <f>+'Información inicial'!F2331</f>
        <v>0</v>
      </c>
      <c r="F20" s="478">
        <f>+'Información inicial'!G2331</f>
        <v>0</v>
      </c>
      <c r="G20" s="478">
        <f>+'Información inicial'!H2331</f>
        <v>0</v>
      </c>
      <c r="H20" s="10"/>
    </row>
    <row r="21" spans="1:8" hidden="1" x14ac:dyDescent="0.15">
      <c r="A21" s="10"/>
      <c r="B21" s="477">
        <f>+'Información inicial'!B2332</f>
        <v>0</v>
      </c>
      <c r="C21" s="478">
        <f>+'Información inicial'!D2332</f>
        <v>0</v>
      </c>
      <c r="D21" s="478">
        <f>+'Información inicial'!E2332</f>
        <v>0</v>
      </c>
      <c r="E21" s="478">
        <f>+'Información inicial'!F2332</f>
        <v>0</v>
      </c>
      <c r="F21" s="478">
        <f>+'Información inicial'!G2332</f>
        <v>0</v>
      </c>
      <c r="G21" s="478">
        <f>+'Información inicial'!H2332</f>
        <v>0</v>
      </c>
      <c r="H21" s="10"/>
    </row>
    <row r="22" spans="1:8" hidden="1" x14ac:dyDescent="0.15">
      <c r="A22" s="10"/>
      <c r="B22" s="477">
        <f>+'Información inicial'!B2333</f>
        <v>0</v>
      </c>
      <c r="C22" s="478">
        <f>+'Información inicial'!D2333</f>
        <v>0</v>
      </c>
      <c r="D22" s="478">
        <f>+'Información inicial'!E2333</f>
        <v>0</v>
      </c>
      <c r="E22" s="478">
        <f>+'Información inicial'!F2333</f>
        <v>0</v>
      </c>
      <c r="F22" s="478">
        <f>+'Información inicial'!G2333</f>
        <v>0</v>
      </c>
      <c r="G22" s="478">
        <f>+'Información inicial'!H2333</f>
        <v>0</v>
      </c>
      <c r="H22" s="10"/>
    </row>
    <row r="23" spans="1:8" hidden="1" x14ac:dyDescent="0.15">
      <c r="A23" s="10"/>
      <c r="B23" s="477">
        <f>+'Información inicial'!B2334</f>
        <v>0</v>
      </c>
      <c r="C23" s="478">
        <f>+'Información inicial'!D2334</f>
        <v>0</v>
      </c>
      <c r="D23" s="478">
        <f>+'Información inicial'!E2334</f>
        <v>0</v>
      </c>
      <c r="E23" s="478">
        <f>+'Información inicial'!F2334</f>
        <v>0</v>
      </c>
      <c r="F23" s="478">
        <f>+'Información inicial'!G2334</f>
        <v>0</v>
      </c>
      <c r="G23" s="478">
        <f>+'Información inicial'!H2334</f>
        <v>0</v>
      </c>
      <c r="H23" s="10"/>
    </row>
    <row r="24" spans="1:8" x14ac:dyDescent="0.15">
      <c r="A24" s="10"/>
      <c r="B24" s="477"/>
      <c r="C24" s="478"/>
      <c r="D24" s="478"/>
      <c r="E24" s="478"/>
      <c r="F24" s="478"/>
      <c r="G24" s="478"/>
      <c r="H24" s="10"/>
    </row>
    <row r="25" spans="1:8" x14ac:dyDescent="0.15">
      <c r="A25" s="10"/>
      <c r="B25" s="481" t="s">
        <v>23</v>
      </c>
      <c r="C25" s="513">
        <f>+C10+C8</f>
        <v>175664400</v>
      </c>
      <c r="D25" s="513">
        <f>+D10+D8</f>
        <v>212829799.17311999</v>
      </c>
      <c r="E25" s="513">
        <f>+E10+E8</f>
        <v>265440559.85845912</v>
      </c>
      <c r="F25" s="513">
        <f>+F10+F8</f>
        <v>317465307.99536842</v>
      </c>
      <c r="G25" s="513">
        <f>+G10+G8</f>
        <v>380891069.97816789</v>
      </c>
      <c r="H25" s="10"/>
    </row>
    <row r="26" spans="1:8" x14ac:dyDescent="0.15">
      <c r="A26" s="10"/>
      <c r="B26" s="477"/>
      <c r="C26" s="70"/>
      <c r="D26" s="70"/>
      <c r="E26" s="70"/>
      <c r="F26" s="70"/>
      <c r="G26" s="70"/>
      <c r="H26" s="10"/>
    </row>
    <row r="27" spans="1:8" x14ac:dyDescent="0.15">
      <c r="A27" s="10"/>
      <c r="B27" s="481" t="s">
        <v>1</v>
      </c>
      <c r="C27" s="75">
        <f>SUM(C29:C49)</f>
        <v>986063497.60000002</v>
      </c>
      <c r="D27" s="75">
        <f>SUM(D29:D49)</f>
        <v>1052269706.3566926</v>
      </c>
      <c r="E27" s="75">
        <f>SUM(E29:E49)</f>
        <v>1127702136.3627138</v>
      </c>
      <c r="F27" s="75">
        <f>SUM(F29:F49)</f>
        <v>1177820639.1597905</v>
      </c>
      <c r="G27" s="75">
        <f>SUM(G29:G49)</f>
        <v>1245708529.9368744</v>
      </c>
      <c r="H27" s="10"/>
    </row>
    <row r="28" spans="1:8" x14ac:dyDescent="0.15">
      <c r="A28" s="10"/>
      <c r="B28" s="477"/>
      <c r="C28" s="70"/>
      <c r="D28" s="70"/>
      <c r="E28" s="70"/>
      <c r="F28" s="70"/>
      <c r="G28" s="70"/>
      <c r="H28" s="10"/>
    </row>
    <row r="29" spans="1:8" x14ac:dyDescent="0.15">
      <c r="A29" s="10"/>
      <c r="B29" s="477" t="str">
        <f>+'Información inicial'!B2344</f>
        <v>Arriendo oficina</v>
      </c>
      <c r="C29" s="70">
        <f>+'Información inicial'!D2344</f>
        <v>30000000</v>
      </c>
      <c r="D29" s="70">
        <f>+'Información inicial'!E2344</f>
        <v>31440000</v>
      </c>
      <c r="E29" s="70">
        <f>+'Información inicial'!F2344</f>
        <v>32791919.999999996</v>
      </c>
      <c r="F29" s="70">
        <f>+'Información inicial'!G2344</f>
        <v>33775677.599999994</v>
      </c>
      <c r="G29" s="70">
        <f>+'Información inicial'!H2344</f>
        <v>34788947.927999996</v>
      </c>
      <c r="H29" s="10"/>
    </row>
    <row r="30" spans="1:8" x14ac:dyDescent="0.15">
      <c r="A30" s="10"/>
      <c r="B30" s="477" t="str">
        <f>+'Información inicial'!B2345</f>
        <v>Vehículo Renting</v>
      </c>
      <c r="C30" s="70">
        <f>+'Información inicial'!D2345</f>
        <v>26400000</v>
      </c>
      <c r="D30" s="70">
        <f>+'Información inicial'!E2345</f>
        <v>27667200</v>
      </c>
      <c r="E30" s="70">
        <f>+'Información inicial'!F2345</f>
        <v>28856889.599999998</v>
      </c>
      <c r="F30" s="70">
        <f>+'Información inicial'!G2345</f>
        <v>29722596.287999999</v>
      </c>
      <c r="G30" s="70">
        <f>+'Información inicial'!H2345</f>
        <v>30614274.17664</v>
      </c>
      <c r="H30" s="10"/>
    </row>
    <row r="31" spans="1:8" x14ac:dyDescent="0.15">
      <c r="A31" s="10"/>
      <c r="B31" s="477" t="str">
        <f>+'Información inicial'!B2346</f>
        <v>Contai - Contabilidad</v>
      </c>
      <c r="C31" s="70">
        <f>+'Información inicial'!D2346</f>
        <v>14400000</v>
      </c>
      <c r="D31" s="70">
        <f>+'Información inicial'!E2346</f>
        <v>15091200</v>
      </c>
      <c r="E31" s="70">
        <f>+'Información inicial'!F2346</f>
        <v>15740121.6</v>
      </c>
      <c r="F31" s="70">
        <f>+'Información inicial'!G2346</f>
        <v>16212325.248</v>
      </c>
      <c r="G31" s="70">
        <f>+'Información inicial'!H2346</f>
        <v>16698695.00544</v>
      </c>
      <c r="H31" s="10"/>
    </row>
    <row r="32" spans="1:8" x14ac:dyDescent="0.15">
      <c r="A32" s="10"/>
      <c r="B32" s="477" t="str">
        <f>+'Información inicial'!B2347</f>
        <v>Cafeteria</v>
      </c>
      <c r="C32" s="70">
        <f>+'Información inicial'!D2347</f>
        <v>6000000</v>
      </c>
      <c r="D32" s="70">
        <f>+'Información inicial'!E2347</f>
        <v>6288000</v>
      </c>
      <c r="E32" s="70">
        <f>+'Información inicial'!F2347</f>
        <v>6558384</v>
      </c>
      <c r="F32" s="70">
        <f>+'Información inicial'!G2347</f>
        <v>6755135.5200000005</v>
      </c>
      <c r="G32" s="70">
        <f>+'Información inicial'!H2347</f>
        <v>6957789.5856000008</v>
      </c>
      <c r="H32" s="10"/>
    </row>
    <row r="33" spans="1:8" x14ac:dyDescent="0.15">
      <c r="A33" s="10"/>
      <c r="B33" s="477" t="str">
        <f>+'Información inicial'!B2348</f>
        <v>Abogados</v>
      </c>
      <c r="C33" s="70">
        <f>+'Información inicial'!D2348</f>
        <v>9600000</v>
      </c>
      <c r="D33" s="70">
        <f>+'Información inicial'!E2348</f>
        <v>10060800</v>
      </c>
      <c r="E33" s="70">
        <f>+'Información inicial'!F2348</f>
        <v>10493414.399999999</v>
      </c>
      <c r="F33" s="70">
        <f>+'Información inicial'!G2348</f>
        <v>10808216.831999999</v>
      </c>
      <c r="G33" s="70">
        <f>+'Información inicial'!H2348</f>
        <v>11132463.336959999</v>
      </c>
      <c r="H33" s="10"/>
    </row>
    <row r="34" spans="1:8" x14ac:dyDescent="0.15">
      <c r="A34" s="10"/>
      <c r="B34" s="477" t="str">
        <f>+'Información inicial'!B2349</f>
        <v>Gestión Humana - SST</v>
      </c>
      <c r="C34" s="70">
        <f>+'Información inicial'!D2349</f>
        <v>18000000</v>
      </c>
      <c r="D34" s="70">
        <f>+'Información inicial'!E2349</f>
        <v>18864000</v>
      </c>
      <c r="E34" s="70">
        <f>+'Información inicial'!F2349</f>
        <v>19675152</v>
      </c>
      <c r="F34" s="70">
        <f>+'Información inicial'!G2349</f>
        <v>20265406.560000002</v>
      </c>
      <c r="G34" s="70">
        <f>+'Información inicial'!H2349</f>
        <v>20873368.756800003</v>
      </c>
      <c r="H34" s="10"/>
    </row>
    <row r="35" spans="1:8" x14ac:dyDescent="0.15">
      <c r="A35" s="10"/>
      <c r="B35" s="477" t="str">
        <f>+'Información inicial'!B2350</f>
        <v>Comunicaciones celulares e internet</v>
      </c>
      <c r="C35" s="70">
        <f>+'Información inicial'!D2350</f>
        <v>10800000</v>
      </c>
      <c r="D35" s="70">
        <f>+'Información inicial'!E2350</f>
        <v>11318400</v>
      </c>
      <c r="E35" s="70">
        <f>+'Información inicial'!F2350</f>
        <v>11805091.199999999</v>
      </c>
      <c r="F35" s="70">
        <f>+'Información inicial'!G2350</f>
        <v>12159243.935999999</v>
      </c>
      <c r="G35" s="70">
        <f>+'Información inicial'!H2350</f>
        <v>12524021.254079999</v>
      </c>
      <c r="H35" s="10"/>
    </row>
    <row r="36" spans="1:8" x14ac:dyDescent="0.15">
      <c r="A36" s="10"/>
      <c r="B36" s="477" t="str">
        <f>+'Información inicial'!B2351</f>
        <v>Seguros</v>
      </c>
      <c r="C36" s="70">
        <f>+'Información inicial'!D2351</f>
        <v>8400000</v>
      </c>
      <c r="D36" s="70">
        <f>+'Información inicial'!E2351</f>
        <v>8803200</v>
      </c>
      <c r="E36" s="70">
        <f>+'Información inicial'!F2351</f>
        <v>9181737.5999999996</v>
      </c>
      <c r="F36" s="70">
        <f>+'Información inicial'!G2351</f>
        <v>9457189.7280000001</v>
      </c>
      <c r="G36" s="70">
        <f>+'Información inicial'!H2351</f>
        <v>9740905.4198400006</v>
      </c>
      <c r="H36" s="10"/>
    </row>
    <row r="37" spans="1:8" x14ac:dyDescent="0.15">
      <c r="A37" s="10"/>
      <c r="B37" s="477" t="str">
        <f>+'Información inicial'!B2352</f>
        <v>Papeleria - varios</v>
      </c>
      <c r="C37" s="70">
        <f>+'Información inicial'!D2352</f>
        <v>400000</v>
      </c>
      <c r="D37" s="70">
        <f>+'Información inicial'!E2352</f>
        <v>419200</v>
      </c>
      <c r="E37" s="70">
        <f>+'Información inicial'!F2352</f>
        <v>437225.6</v>
      </c>
      <c r="F37" s="70">
        <f>+'Información inicial'!G2352</f>
        <v>450342.36800000002</v>
      </c>
      <c r="G37" s="70">
        <f>+'Información inicial'!H2352</f>
        <v>463852.63904000004</v>
      </c>
      <c r="H37" s="10"/>
    </row>
    <row r="38" spans="1:8" x14ac:dyDescent="0.15">
      <c r="A38" s="10"/>
      <c r="B38" s="477" t="str">
        <f>+'Información inicial'!B2353</f>
        <v>Utiles de Oficina</v>
      </c>
      <c r="C38" s="70">
        <f>+'Información inicial'!D2353</f>
        <v>500000</v>
      </c>
      <c r="D38" s="70">
        <f>+'Información inicial'!E2353</f>
        <v>524000</v>
      </c>
      <c r="E38" s="70">
        <f>+'Información inicial'!F2353</f>
        <v>546532</v>
      </c>
      <c r="F38" s="70">
        <f>+'Información inicial'!G2353</f>
        <v>562927.96</v>
      </c>
      <c r="G38" s="70">
        <f>+'Información inicial'!H2353</f>
        <v>579815.79879999999</v>
      </c>
      <c r="H38" s="10"/>
    </row>
    <row r="39" spans="1:8" x14ac:dyDescent="0.15">
      <c r="A39" s="10"/>
      <c r="B39" s="477" t="str">
        <f>+'Información inicial'!B2354</f>
        <v>Consultoria gerencial</v>
      </c>
      <c r="C39" s="70">
        <f>+'Información inicial'!D2354</f>
        <v>1500000</v>
      </c>
      <c r="D39" s="70">
        <f>+'Información inicial'!E2354</f>
        <v>1572000</v>
      </c>
      <c r="E39" s="70">
        <f>+'Información inicial'!F2354</f>
        <v>1639596</v>
      </c>
      <c r="F39" s="70">
        <f>+'Información inicial'!G2354</f>
        <v>1688783.8800000001</v>
      </c>
      <c r="G39" s="70">
        <f>+'Información inicial'!H2354</f>
        <v>1739447.3964000002</v>
      </c>
      <c r="H39" s="10"/>
    </row>
    <row r="40" spans="1:8" x14ac:dyDescent="0.15">
      <c r="A40" s="10"/>
      <c r="B40" s="477" t="str">
        <f>+'Información inicial'!B2355</f>
        <v>Revisora fiscal</v>
      </c>
      <c r="C40" s="70">
        <f>+'Información inicial'!D2355</f>
        <v>1500000</v>
      </c>
      <c r="D40" s="70">
        <f>+'Información inicial'!E2355</f>
        <v>1572000</v>
      </c>
      <c r="E40" s="70">
        <f>+'Información inicial'!F2355</f>
        <v>1639596</v>
      </c>
      <c r="F40" s="70">
        <f>+'Información inicial'!G2355</f>
        <v>1688783.8800000001</v>
      </c>
      <c r="G40" s="70">
        <f>+'Información inicial'!H2355</f>
        <v>1739447.3964000002</v>
      </c>
      <c r="H40" s="10"/>
    </row>
    <row r="41" spans="1:8" ht="14" customHeight="1" x14ac:dyDescent="0.15">
      <c r="A41" s="10"/>
      <c r="B41" s="477" t="str">
        <f>+'Información inicial'!B2356</f>
        <v>Servicios públicos</v>
      </c>
      <c r="C41" s="70">
        <f>+'Información inicial'!D2356</f>
        <v>9600000</v>
      </c>
      <c r="D41" s="70">
        <f>+'Información inicial'!E2356</f>
        <v>10060800</v>
      </c>
      <c r="E41" s="70">
        <f>+'Información inicial'!F2356</f>
        <v>10493414.399999999</v>
      </c>
      <c r="F41" s="70">
        <f>+'Información inicial'!G2356</f>
        <v>10808216.831999999</v>
      </c>
      <c r="G41" s="70">
        <f>+'Información inicial'!H2356</f>
        <v>11132463.336959999</v>
      </c>
      <c r="H41" s="10"/>
    </row>
    <row r="42" spans="1:8" ht="14" customHeight="1" x14ac:dyDescent="0.15">
      <c r="A42" s="10"/>
      <c r="B42" s="477" t="str">
        <f>+'Información inicial'!B2357</f>
        <v>Gasto de representación .- visita de vendedores -</v>
      </c>
      <c r="C42" s="70">
        <f>+('Información inicial'!D2357)/12*2</f>
        <v>1400000</v>
      </c>
      <c r="D42" s="70"/>
      <c r="E42" s="70"/>
      <c r="F42" s="70"/>
      <c r="G42" s="70"/>
      <c r="H42" s="10"/>
    </row>
    <row r="43" spans="1:8" ht="14" customHeight="1" x14ac:dyDescent="0.15">
      <c r="A43" s="10"/>
      <c r="B43" s="477" t="str">
        <f>+'Información inicial'!B2358</f>
        <v>Mantenimiento Plataforma</v>
      </c>
      <c r="C43" s="70">
        <f>+'Información inicial'!D2358</f>
        <v>40000000</v>
      </c>
      <c r="D43" s="70">
        <f>+'Información inicial'!E2358</f>
        <v>41920000</v>
      </c>
      <c r="E43" s="70">
        <f>+'Información inicial'!F2358</f>
        <v>43722560</v>
      </c>
      <c r="F43" s="70">
        <f>+'Información inicial'!G2358</f>
        <v>45034236.800000004</v>
      </c>
      <c r="G43" s="70">
        <f>+'Información inicial'!H2358</f>
        <v>46385263.904000007</v>
      </c>
      <c r="H43" s="10"/>
    </row>
    <row r="44" spans="1:8" ht="12" customHeight="1" x14ac:dyDescent="0.15">
      <c r="A44" s="10"/>
      <c r="B44" s="477">
        <f>+'Información inicial'!B2359</f>
        <v>0</v>
      </c>
      <c r="C44" s="70">
        <f>+'Información inicial'!D2359</f>
        <v>0</v>
      </c>
      <c r="D44" s="70">
        <f>+'Información inicial'!E2359</f>
        <v>0</v>
      </c>
      <c r="E44" s="70">
        <f>+'Información inicial'!F2359</f>
        <v>0</v>
      </c>
      <c r="F44" s="70">
        <f>+'Información inicial'!G2359</f>
        <v>0</v>
      </c>
      <c r="G44" s="70">
        <f>+'Información inicial'!H2359</f>
        <v>0</v>
      </c>
      <c r="H44" s="10"/>
    </row>
    <row r="45" spans="1:8" x14ac:dyDescent="0.15">
      <c r="A45" s="10"/>
      <c r="B45" s="477" t="str">
        <f>+'Información inicial'!B2363</f>
        <v>Gasto por depreciación</v>
      </c>
      <c r="C45" s="70">
        <f>+'Información inicial'!D2363</f>
        <v>24790000</v>
      </c>
      <c r="D45" s="70">
        <f>+'Información inicial'!E2363</f>
        <v>24790000</v>
      </c>
      <c r="E45" s="70">
        <f>+'Información inicial'!F2363</f>
        <v>24790000</v>
      </c>
      <c r="F45" s="70">
        <f>+'Información inicial'!G2363</f>
        <v>0</v>
      </c>
      <c r="G45" s="70">
        <f>+'Información inicial'!H2363</f>
        <v>0</v>
      </c>
      <c r="H45" s="10"/>
    </row>
    <row r="46" spans="1:8" x14ac:dyDescent="0.15">
      <c r="A46" s="10"/>
      <c r="B46" s="477" t="str">
        <f>+'Información inicial'!B2364</f>
        <v>Gasto por amortización</v>
      </c>
      <c r="C46" s="70">
        <f>+'Información inicial'!D2364</f>
        <v>23000000</v>
      </c>
      <c r="D46" s="70">
        <f>+'Información inicial'!E2364</f>
        <v>0</v>
      </c>
      <c r="E46" s="70">
        <f>+'Información inicial'!F2364</f>
        <v>0</v>
      </c>
      <c r="F46" s="70">
        <f>+'Información inicial'!G2364</f>
        <v>0</v>
      </c>
      <c r="G46" s="70">
        <f>+'Información inicial'!H2364</f>
        <v>0</v>
      </c>
      <c r="H46" s="10"/>
    </row>
    <row r="47" spans="1:8" x14ac:dyDescent="0.15">
      <c r="A47" s="10"/>
      <c r="B47" s="477" t="str">
        <f>+'Información inicial'!B2365</f>
        <v>Gasto por impuestos</v>
      </c>
      <c r="C47" s="70">
        <f>+'Información inicial'!D2365</f>
        <v>1444657.6</v>
      </c>
      <c r="D47" s="70">
        <f>+'Información inicial'!E2365</f>
        <v>8655511.1966924798</v>
      </c>
      <c r="E47" s="70">
        <f>+'Información inicial'!F2365</f>
        <v>11308101.980233835</v>
      </c>
      <c r="F47" s="70">
        <f>+'Información inicial'!G2365</f>
        <v>15055176.706589473</v>
      </c>
      <c r="G47" s="70">
        <f>+'Información inicial'!H2365</f>
        <v>19369139.614321101</v>
      </c>
      <c r="H47" s="10"/>
    </row>
    <row r="48" spans="1:8" x14ac:dyDescent="0.15">
      <c r="A48" s="10"/>
      <c r="B48" s="477" t="str">
        <f>+'Información inicial'!B2366</f>
        <v>Gasto por estrategias de mercado</v>
      </c>
      <c r="C48" s="70">
        <f>+'Información inicial'!D2366</f>
        <v>6000000</v>
      </c>
      <c r="D48" s="70">
        <f>+'Información inicial'!E2366</f>
        <v>6414000</v>
      </c>
      <c r="E48" s="70">
        <f>+'Información inicial'!F2366</f>
        <v>6721872</v>
      </c>
      <c r="F48" s="70">
        <f>+'Información inicial'!G2366</f>
        <v>7010912.4959999993</v>
      </c>
      <c r="G48" s="70">
        <f>+'Información inicial'!H2366</f>
        <v>7221239.8708800003</v>
      </c>
      <c r="H48" s="10"/>
    </row>
    <row r="49" spans="1:8" x14ac:dyDescent="0.15">
      <c r="A49" s="10"/>
      <c r="B49" s="477" t="str">
        <f>+'Información inicial'!B2367</f>
        <v>Gasto por salarios</v>
      </c>
      <c r="C49" s="70">
        <f>+'Información inicial'!D2367</f>
        <v>752328840</v>
      </c>
      <c r="D49" s="70">
        <f>+'Información inicial'!E2367</f>
        <v>826809395.16000009</v>
      </c>
      <c r="E49" s="70">
        <f>+'Información inicial'!F2367</f>
        <v>891300527.98248005</v>
      </c>
      <c r="F49" s="70">
        <f>+'Información inicial'!G2367</f>
        <v>956365466.52520096</v>
      </c>
      <c r="G49" s="70">
        <f>+'Información inicial'!H2367</f>
        <v>1013747394.5167131</v>
      </c>
      <c r="H49" s="10"/>
    </row>
    <row r="50" spans="1:8" x14ac:dyDescent="0.15">
      <c r="A50" s="10"/>
      <c r="B50" s="477"/>
      <c r="C50" s="70"/>
      <c r="D50" s="70"/>
      <c r="E50" s="70"/>
      <c r="F50" s="70"/>
      <c r="G50" s="70"/>
      <c r="H50" s="10"/>
    </row>
    <row r="51" spans="1:8" x14ac:dyDescent="0.15">
      <c r="A51" s="10"/>
      <c r="B51" s="481" t="s">
        <v>17</v>
      </c>
      <c r="C51" s="70">
        <f>+'Plan Amortización'!D25</f>
        <v>52532250.93145676</v>
      </c>
      <c r="D51" s="70">
        <f>+'Plan Amortización'!D40</f>
        <v>43154973.864941441</v>
      </c>
      <c r="E51" s="70">
        <f>+'Plan Amortización'!D55</f>
        <v>32652423.550444283</v>
      </c>
      <c r="F51" s="70">
        <f>+'Plan Amortización'!D70</f>
        <v>20889567.198207464</v>
      </c>
      <c r="G51" s="70">
        <f>+'Plan Amortización'!D85</f>
        <v>7715168.0837022029</v>
      </c>
      <c r="H51" s="10"/>
    </row>
    <row r="52" spans="1:8" x14ac:dyDescent="0.15">
      <c r="A52" s="10"/>
      <c r="B52" s="477"/>
      <c r="C52" s="70"/>
      <c r="D52" s="70"/>
      <c r="E52" s="70"/>
      <c r="F52" s="70"/>
      <c r="G52" s="70"/>
      <c r="H52" s="10"/>
    </row>
    <row r="53" spans="1:8" x14ac:dyDescent="0.15">
      <c r="A53" s="10"/>
      <c r="B53" s="481" t="s">
        <v>247</v>
      </c>
      <c r="C53" s="513">
        <f>+C51+C27</f>
        <v>1038595748.5314568</v>
      </c>
      <c r="D53" s="513">
        <f>+D51+D27</f>
        <v>1095424680.2216339</v>
      </c>
      <c r="E53" s="513">
        <f>+E51+E27</f>
        <v>1160354559.9131582</v>
      </c>
      <c r="F53" s="513">
        <f>+F51+F27</f>
        <v>1198710206.3579979</v>
      </c>
      <c r="G53" s="513">
        <f>+G51+G27</f>
        <v>1253423698.0205765</v>
      </c>
      <c r="H53" s="10"/>
    </row>
    <row r="54" spans="1:8" x14ac:dyDescent="0.15">
      <c r="A54" s="10"/>
      <c r="B54" s="72"/>
      <c r="C54" s="68"/>
      <c r="D54" s="68"/>
      <c r="E54" s="68"/>
      <c r="F54" s="68"/>
      <c r="G54" s="68"/>
      <c r="H54" s="10"/>
    </row>
    <row r="55" spans="1:8" x14ac:dyDescent="0.15">
      <c r="A55" s="10"/>
      <c r="B55" s="514" t="s">
        <v>24</v>
      </c>
      <c r="C55" s="515">
        <f>+(C53+C25)</f>
        <v>1214260148.5314569</v>
      </c>
      <c r="D55" s="515">
        <f>+D53+D25</f>
        <v>1308254479.3947539</v>
      </c>
      <c r="E55" s="515">
        <f>+E53+E25</f>
        <v>1425795119.7716174</v>
      </c>
      <c r="F55" s="515">
        <f>+F53+F25</f>
        <v>1516175514.3533664</v>
      </c>
      <c r="G55" s="515">
        <f>+G53+G25</f>
        <v>1634314767.9987445</v>
      </c>
      <c r="H55" s="10"/>
    </row>
    <row r="56" spans="1:8" x14ac:dyDescent="0.15">
      <c r="A56" s="10"/>
      <c r="B56" s="72"/>
      <c r="C56" s="68"/>
      <c r="D56" s="68"/>
      <c r="E56" s="68"/>
      <c r="F56" s="68"/>
      <c r="G56" s="68"/>
      <c r="H56" s="10"/>
    </row>
    <row r="57" spans="1:8" x14ac:dyDescent="0.15">
      <c r="A57" s="10"/>
      <c r="B57" s="10"/>
      <c r="C57" s="10"/>
      <c r="D57" s="10"/>
      <c r="E57" s="10"/>
      <c r="F57" s="10"/>
      <c r="G57" s="10"/>
      <c r="H57" s="10"/>
    </row>
    <row r="58" spans="1:8" x14ac:dyDescent="0.15">
      <c r="A58" s="10"/>
      <c r="B58" s="482" t="s">
        <v>245</v>
      </c>
      <c r="C58" s="15"/>
      <c r="D58" s="15"/>
      <c r="E58" s="15"/>
      <c r="F58" s="15"/>
      <c r="G58" s="15"/>
      <c r="H58" s="10"/>
    </row>
    <row r="59" spans="1:8" x14ac:dyDescent="0.15">
      <c r="A59" s="10"/>
      <c r="B59" s="254" t="s">
        <v>169</v>
      </c>
      <c r="C59" s="501">
        <f>+C8/C55</f>
        <v>0.14466784585860859</v>
      </c>
      <c r="D59" s="502"/>
      <c r="E59" s="503"/>
      <c r="F59" s="503"/>
      <c r="G59" s="504"/>
      <c r="H59" s="10"/>
    </row>
    <row r="60" spans="1:8" x14ac:dyDescent="0.15">
      <c r="A60" s="10"/>
      <c r="B60" s="254" t="s">
        <v>170</v>
      </c>
      <c r="C60" s="501">
        <f>+C10/C55</f>
        <v>0</v>
      </c>
      <c r="D60" s="506"/>
      <c r="E60" s="507"/>
      <c r="F60" s="507"/>
      <c r="G60" s="508"/>
      <c r="H60" s="10"/>
    </row>
    <row r="61" spans="1:8" x14ac:dyDescent="0.15">
      <c r="A61" s="10"/>
      <c r="B61" s="254" t="s">
        <v>265</v>
      </c>
      <c r="C61" s="501">
        <f>+C27/C55</f>
        <v>0.81206938957237362</v>
      </c>
      <c r="D61" s="506"/>
      <c r="E61" s="507"/>
      <c r="F61" s="507"/>
      <c r="G61" s="508"/>
      <c r="H61" s="10"/>
    </row>
    <row r="62" spans="1:8" x14ac:dyDescent="0.15">
      <c r="A62" s="10"/>
      <c r="B62" s="254" t="s">
        <v>17</v>
      </c>
      <c r="C62" s="501">
        <f>+C51/C55</f>
        <v>4.3262764569017599E-2</v>
      </c>
      <c r="D62" s="509"/>
      <c r="E62" s="510"/>
      <c r="F62" s="510"/>
      <c r="G62" s="511"/>
      <c r="H62" s="10"/>
    </row>
    <row r="63" spans="1:8" x14ac:dyDescent="0.15">
      <c r="A63" s="10"/>
      <c r="B63" s="10"/>
      <c r="C63" s="15"/>
      <c r="D63" s="15"/>
      <c r="E63" s="15"/>
      <c r="F63" s="15"/>
      <c r="G63" s="15"/>
      <c r="H63" s="10"/>
    </row>
    <row r="64" spans="1:8" x14ac:dyDescent="0.15">
      <c r="A64" s="10"/>
      <c r="B64" s="482" t="s">
        <v>297</v>
      </c>
      <c r="C64" s="15"/>
      <c r="D64" s="15"/>
      <c r="E64" s="15"/>
      <c r="F64" s="15"/>
      <c r="G64" s="15"/>
      <c r="H64" s="10"/>
    </row>
    <row r="65" spans="1:8" x14ac:dyDescent="0.15">
      <c r="A65" s="10"/>
      <c r="B65" s="500">
        <f>+C6</f>
        <v>2027</v>
      </c>
      <c r="C65" s="501"/>
      <c r="D65" s="502"/>
      <c r="E65" s="503"/>
      <c r="F65" s="503"/>
      <c r="G65" s="504"/>
      <c r="H65" s="10"/>
    </row>
    <row r="66" spans="1:8" x14ac:dyDescent="0.15">
      <c r="A66" s="10"/>
      <c r="B66" s="500">
        <f>+D6</f>
        <v>2028</v>
      </c>
      <c r="C66" s="501">
        <f>+D55/C55-1</f>
        <v>7.740872578003577E-2</v>
      </c>
      <c r="D66" s="506"/>
      <c r="E66" s="507"/>
      <c r="F66" s="507"/>
      <c r="G66" s="508"/>
      <c r="H66" s="10"/>
    </row>
    <row r="67" spans="1:8" x14ac:dyDescent="0.15">
      <c r="A67" s="10"/>
      <c r="B67" s="500">
        <f>+E6</f>
        <v>2029</v>
      </c>
      <c r="C67" s="501">
        <f>+E55/D55-1</f>
        <v>8.9845394935121448E-2</v>
      </c>
      <c r="D67" s="506"/>
      <c r="E67" s="507"/>
      <c r="F67" s="507"/>
      <c r="G67" s="508"/>
      <c r="H67" s="10"/>
    </row>
    <row r="68" spans="1:8" x14ac:dyDescent="0.15">
      <c r="B68" s="500">
        <f>+F6</f>
        <v>2030</v>
      </c>
      <c r="C68" s="501">
        <f>+F55/E55-1</f>
        <v>6.3389468324331233E-2</v>
      </c>
      <c r="D68" s="506"/>
      <c r="E68" s="507"/>
      <c r="F68" s="507"/>
      <c r="G68" s="508"/>
    </row>
    <row r="69" spans="1:8" x14ac:dyDescent="0.15">
      <c r="B69" s="500">
        <f>+G6</f>
        <v>2031</v>
      </c>
      <c r="C69" s="501">
        <f>+G55/F55-1</f>
        <v>7.7919246503438844E-2</v>
      </c>
      <c r="D69" s="509"/>
      <c r="E69" s="510"/>
      <c r="F69" s="510"/>
      <c r="G69" s="511"/>
    </row>
    <row r="70" spans="1:8" x14ac:dyDescent="0.15"/>
    <row r="73" spans="1:8" x14ac:dyDescent="0.15"/>
    <row r="74" spans="1:8" x14ac:dyDescent="0.15"/>
  </sheetData>
  <sheetProtection algorithmName="SHA-512" hashValue="ZcI0oX58lGfbBxyz/ie6WKT+IZwdAUUdAVPDWzabHAhnUxmQ20EOBqrayqE4hsDSyEYMYnX/kWPcdz212QsvAQ==" saltValue="aAx5HfnJnZZvWxuAyWJzOw==" spinCount="100000" sheet="1" scenarios="1" selectLockedCells="1" selectUnlockedCells="1"/>
  <mergeCells count="4">
    <mergeCell ref="B4:G4"/>
    <mergeCell ref="B2:G2"/>
    <mergeCell ref="D59:G62"/>
    <mergeCell ref="D65:G69"/>
  </mergeCells>
  <phoneticPr fontId="0" type="noConversion"/>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3"/>
  <sheetViews>
    <sheetView zoomScale="158" zoomScaleNormal="158" zoomScalePageLayoutView="125" workbookViewId="0">
      <selection activeCell="F7" sqref="F7"/>
    </sheetView>
  </sheetViews>
  <sheetFormatPr baseColWidth="10" defaultColWidth="0" defaultRowHeight="14" zeroHeight="1" x14ac:dyDescent="0.15"/>
  <cols>
    <col min="1" max="1" width="2.6640625" style="13" customWidth="1"/>
    <col min="2" max="2" width="21" style="13" customWidth="1"/>
    <col min="3" max="6" width="14.6640625" style="13" customWidth="1"/>
    <col min="7" max="7" width="2.6640625" style="13" customWidth="1"/>
    <col min="8" max="10" width="14.6640625" style="13" hidden="1" customWidth="1"/>
    <col min="11" max="16384" width="0" style="13" hidden="1"/>
  </cols>
  <sheetData>
    <row r="1" spans="1:7" x14ac:dyDescent="0.15">
      <c r="A1" s="10"/>
      <c r="B1" s="10"/>
      <c r="C1" s="10"/>
      <c r="D1" s="10"/>
      <c r="E1" s="10"/>
      <c r="F1" s="10"/>
      <c r="G1" s="10"/>
    </row>
    <row r="2" spans="1:7" x14ac:dyDescent="0.15">
      <c r="A2" s="10"/>
      <c r="B2" s="516" t="str">
        <f>+Egresos!B2</f>
        <v>ConectaDos</v>
      </c>
      <c r="C2" s="516"/>
      <c r="D2" s="516"/>
      <c r="E2" s="516"/>
      <c r="F2" s="516"/>
      <c r="G2" s="10"/>
    </row>
    <row r="3" spans="1:7" x14ac:dyDescent="0.15">
      <c r="A3" s="10"/>
      <c r="B3" s="516" t="s">
        <v>7</v>
      </c>
      <c r="C3" s="516"/>
      <c r="D3" s="516"/>
      <c r="E3" s="516"/>
      <c r="F3" s="516"/>
      <c r="G3" s="10"/>
    </row>
    <row r="4" spans="1:7" x14ac:dyDescent="0.15">
      <c r="A4" s="10"/>
      <c r="B4" s="517"/>
      <c r="C4" s="15"/>
      <c r="D4" s="15"/>
      <c r="E4" s="15"/>
      <c r="F4" s="15"/>
      <c r="G4" s="10"/>
    </row>
    <row r="5" spans="1:7" x14ac:dyDescent="0.15">
      <c r="A5" s="10"/>
      <c r="B5" s="518" t="s">
        <v>11</v>
      </c>
      <c r="C5" s="518">
        <f>+'Información inicial'!C2523</f>
        <v>496436748.79999995</v>
      </c>
      <c r="D5" s="15"/>
      <c r="E5" s="15"/>
      <c r="F5" s="15"/>
      <c r="G5" s="10"/>
    </row>
    <row r="6" spans="1:7" x14ac:dyDescent="0.15">
      <c r="A6" s="10"/>
      <c r="B6" s="518" t="s">
        <v>8</v>
      </c>
      <c r="C6" s="518">
        <f>+'Información inicial'!C2525</f>
        <v>60</v>
      </c>
      <c r="D6" s="15"/>
      <c r="E6" s="15"/>
      <c r="F6" s="15"/>
      <c r="G6" s="10"/>
    </row>
    <row r="7" spans="1:7" x14ac:dyDescent="0.15">
      <c r="A7" s="10"/>
      <c r="B7" s="518" t="s">
        <v>9</v>
      </c>
      <c r="C7" s="519">
        <f>+'Información inicial'!D2527</f>
        <v>9.4887929345830457E-3</v>
      </c>
      <c r="D7" s="15"/>
      <c r="E7" s="15"/>
      <c r="F7" s="15"/>
      <c r="G7" s="10"/>
    </row>
    <row r="8" spans="1:7" x14ac:dyDescent="0.15">
      <c r="A8" s="10"/>
      <c r="B8" s="518" t="s">
        <v>12</v>
      </c>
      <c r="C8" s="518">
        <f>+'Información inicial'!F2523</f>
        <v>10889685.5404792</v>
      </c>
      <c r="D8" s="15"/>
      <c r="E8" s="15"/>
      <c r="F8" s="15"/>
      <c r="G8" s="10"/>
    </row>
    <row r="9" spans="1:7" x14ac:dyDescent="0.15">
      <c r="A9" s="10"/>
      <c r="B9" s="15"/>
      <c r="C9" s="15"/>
      <c r="D9" s="15"/>
      <c r="E9" s="15"/>
      <c r="F9" s="15"/>
      <c r="G9" s="10"/>
    </row>
    <row r="10" spans="1:7" x14ac:dyDescent="0.15">
      <c r="A10" s="10"/>
      <c r="B10" s="520" t="s">
        <v>10</v>
      </c>
      <c r="C10" s="520" t="s">
        <v>13</v>
      </c>
      <c r="D10" s="520" t="s">
        <v>14</v>
      </c>
      <c r="E10" s="520" t="s">
        <v>15</v>
      </c>
      <c r="F10" s="520" t="s">
        <v>16</v>
      </c>
      <c r="G10" s="10"/>
    </row>
    <row r="11" spans="1:7" ht="11" customHeight="1" x14ac:dyDescent="0.15">
      <c r="A11" s="10"/>
      <c r="B11" s="521"/>
      <c r="C11" s="521"/>
      <c r="D11" s="521"/>
      <c r="E11" s="521"/>
      <c r="F11" s="521"/>
      <c r="G11" s="10"/>
    </row>
    <row r="12" spans="1:7" ht="12" customHeight="1" x14ac:dyDescent="0.15">
      <c r="A12" s="10"/>
      <c r="B12" s="522">
        <v>1</v>
      </c>
      <c r="C12" s="521">
        <f>+C5</f>
        <v>496436748.79999995</v>
      </c>
      <c r="D12" s="521">
        <f>+C12*$C$7</f>
        <v>4710585.5144808181</v>
      </c>
      <c r="E12" s="521">
        <f>+$C$8-D12</f>
        <v>6179100.0259983819</v>
      </c>
      <c r="F12" s="521">
        <f>+C12-E12</f>
        <v>490257648.7740016</v>
      </c>
      <c r="G12" s="10"/>
    </row>
    <row r="13" spans="1:7" ht="12" customHeight="1" x14ac:dyDescent="0.15">
      <c r="A13" s="10"/>
      <c r="B13" s="522">
        <f>IF(B12=0,0,(IF($C$6&gt;B12,B12+1,0)))</f>
        <v>2</v>
      </c>
      <c r="C13" s="521">
        <f>+F12</f>
        <v>490257648.7740016</v>
      </c>
      <c r="D13" s="521">
        <f t="shared" ref="D13:D82" si="0">+C13*$C$7</f>
        <v>4651953.3138120426</v>
      </c>
      <c r="E13" s="521">
        <f>IF(F12&gt;0,($C$8-D13),0)</f>
        <v>6237732.2266671574</v>
      </c>
      <c r="F13" s="521">
        <f>+C13-E13</f>
        <v>484019916.54733443</v>
      </c>
      <c r="G13" s="10"/>
    </row>
    <row r="14" spans="1:7" ht="12" customHeight="1" x14ac:dyDescent="0.15">
      <c r="A14" s="10"/>
      <c r="B14" s="522">
        <f t="shared" ref="B14:B83" si="1">IF(B13=0,0,(IF($C$6&gt;B13,B13+1,0)))</f>
        <v>3</v>
      </c>
      <c r="C14" s="521">
        <f t="shared" ref="C14:C82" si="2">+F13</f>
        <v>484019916.54733443</v>
      </c>
      <c r="D14" s="521">
        <f t="shared" si="0"/>
        <v>4592764.7643318223</v>
      </c>
      <c r="E14" s="521">
        <f t="shared" ref="E14:E82" si="3">IF(F13&gt;0,($C$8-D14),0)</f>
        <v>6296920.7761473777</v>
      </c>
      <c r="F14" s="521">
        <f t="shared" ref="F14:F82" si="4">+C14-E14</f>
        <v>477722995.77118707</v>
      </c>
      <c r="G14" s="10"/>
    </row>
    <row r="15" spans="1:7" ht="12" customHeight="1" x14ac:dyDescent="0.15">
      <c r="A15" s="10"/>
      <c r="B15" s="522">
        <f t="shared" si="1"/>
        <v>4</v>
      </c>
      <c r="C15" s="521">
        <f t="shared" si="2"/>
        <v>477722995.77118707</v>
      </c>
      <c r="D15" s="521">
        <f t="shared" si="0"/>
        <v>4533014.5869614864</v>
      </c>
      <c r="E15" s="521">
        <f t="shared" si="3"/>
        <v>6356670.9535177136</v>
      </c>
      <c r="F15" s="521">
        <f t="shared" si="4"/>
        <v>471366324.81766933</v>
      </c>
      <c r="G15" s="10"/>
    </row>
    <row r="16" spans="1:7" ht="12" customHeight="1" x14ac:dyDescent="0.15">
      <c r="A16" s="10"/>
      <c r="B16" s="522">
        <f t="shared" si="1"/>
        <v>5</v>
      </c>
      <c r="C16" s="521">
        <f t="shared" si="2"/>
        <v>471366324.81766933</v>
      </c>
      <c r="D16" s="521">
        <f t="shared" si="0"/>
        <v>4472697.4525302779</v>
      </c>
      <c r="E16" s="521">
        <f t="shared" si="3"/>
        <v>6416988.0879489221</v>
      </c>
      <c r="F16" s="521">
        <f t="shared" si="4"/>
        <v>464949336.72972041</v>
      </c>
      <c r="G16" s="10"/>
    </row>
    <row r="17" spans="1:7" ht="12" customHeight="1" x14ac:dyDescent="0.15">
      <c r="A17" s="10"/>
      <c r="B17" s="522">
        <f t="shared" si="1"/>
        <v>6</v>
      </c>
      <c r="C17" s="521">
        <f t="shared" si="2"/>
        <v>464949336.72972041</v>
      </c>
      <c r="D17" s="521">
        <f t="shared" si="0"/>
        <v>4411807.9813000448</v>
      </c>
      <c r="E17" s="521">
        <f t="shared" si="3"/>
        <v>6477877.5591791552</v>
      </c>
      <c r="F17" s="521">
        <f t="shared" si="4"/>
        <v>458471459.17054129</v>
      </c>
      <c r="G17" s="10"/>
    </row>
    <row r="18" spans="1:7" ht="12" customHeight="1" x14ac:dyDescent="0.15">
      <c r="A18" s="10"/>
      <c r="B18" s="522">
        <f t="shared" si="1"/>
        <v>7</v>
      </c>
      <c r="C18" s="521">
        <f t="shared" si="2"/>
        <v>458471459.17054129</v>
      </c>
      <c r="D18" s="521">
        <f t="shared" si="0"/>
        <v>4350340.7424854115</v>
      </c>
      <c r="E18" s="521">
        <f t="shared" si="3"/>
        <v>6539344.7979937885</v>
      </c>
      <c r="F18" s="521">
        <f t="shared" si="4"/>
        <v>451932114.37254751</v>
      </c>
      <c r="G18" s="10"/>
    </row>
    <row r="19" spans="1:7" ht="12" customHeight="1" x14ac:dyDescent="0.15">
      <c r="A19" s="10"/>
      <c r="B19" s="522">
        <f t="shared" si="1"/>
        <v>8</v>
      </c>
      <c r="C19" s="521">
        <f t="shared" si="2"/>
        <v>451932114.37254751</v>
      </c>
      <c r="D19" s="521">
        <f t="shared" si="0"/>
        <v>4288290.2537694061</v>
      </c>
      <c r="E19" s="521">
        <f t="shared" si="3"/>
        <v>6601395.2867097938</v>
      </c>
      <c r="F19" s="521">
        <f t="shared" si="4"/>
        <v>445330719.08583772</v>
      </c>
      <c r="G19" s="10"/>
    </row>
    <row r="20" spans="1:7" ht="12" customHeight="1" x14ac:dyDescent="0.15">
      <c r="A20" s="10"/>
      <c r="B20" s="522">
        <f t="shared" si="1"/>
        <v>9</v>
      </c>
      <c r="C20" s="521">
        <f t="shared" si="2"/>
        <v>445330719.08583772</v>
      </c>
      <c r="D20" s="521">
        <f t="shared" si="0"/>
        <v>4225650.9808144839</v>
      </c>
      <c r="E20" s="521">
        <f t="shared" si="3"/>
        <v>6664034.559664716</v>
      </c>
      <c r="F20" s="521">
        <f t="shared" si="4"/>
        <v>438666684.526173</v>
      </c>
      <c r="G20" s="10"/>
    </row>
    <row r="21" spans="1:7" ht="12" customHeight="1" x14ac:dyDescent="0.15">
      <c r="A21" s="10"/>
      <c r="B21" s="522">
        <f t="shared" si="1"/>
        <v>10</v>
      </c>
      <c r="C21" s="521">
        <f t="shared" si="2"/>
        <v>438666684.526173</v>
      </c>
      <c r="D21" s="521">
        <f t="shared" si="0"/>
        <v>4162417.3367689201</v>
      </c>
      <c r="E21" s="521">
        <f t="shared" si="3"/>
        <v>6727268.2037102804</v>
      </c>
      <c r="F21" s="521">
        <f t="shared" si="4"/>
        <v>431939416.32246274</v>
      </c>
      <c r="G21" s="10"/>
    </row>
    <row r="22" spans="1:7" ht="12" customHeight="1" x14ac:dyDescent="0.15">
      <c r="A22" s="10"/>
      <c r="B22" s="522">
        <f t="shared" si="1"/>
        <v>11</v>
      </c>
      <c r="C22" s="521">
        <f t="shared" si="2"/>
        <v>431939416.32246274</v>
      </c>
      <c r="D22" s="521">
        <f t="shared" si="0"/>
        <v>4098583.6817685091</v>
      </c>
      <c r="E22" s="521">
        <f t="shared" si="3"/>
        <v>6791101.8587106913</v>
      </c>
      <c r="F22" s="521">
        <f t="shared" si="4"/>
        <v>425148314.46375203</v>
      </c>
      <c r="G22" s="10"/>
    </row>
    <row r="23" spans="1:7" ht="12" customHeight="1" x14ac:dyDescent="0.15">
      <c r="A23" s="10"/>
      <c r="B23" s="522">
        <f t="shared" si="1"/>
        <v>12</v>
      </c>
      <c r="C23" s="521">
        <f t="shared" si="2"/>
        <v>425148314.46375203</v>
      </c>
      <c r="D23" s="521">
        <f t="shared" si="0"/>
        <v>4034144.3224335411</v>
      </c>
      <c r="E23" s="521">
        <f t="shared" si="3"/>
        <v>6855541.2180456594</v>
      </c>
      <c r="F23" s="521">
        <f t="shared" si="4"/>
        <v>418292773.24570638</v>
      </c>
      <c r="G23" s="10"/>
    </row>
    <row r="24" spans="1:7" ht="11" customHeight="1" x14ac:dyDescent="0.15">
      <c r="A24" s="10"/>
      <c r="B24" s="522"/>
      <c r="C24" s="521"/>
      <c r="D24" s="521"/>
      <c r="E24" s="521"/>
      <c r="F24" s="521"/>
      <c r="G24" s="10"/>
    </row>
    <row r="25" spans="1:7" x14ac:dyDescent="0.15">
      <c r="A25" s="10"/>
      <c r="B25" s="520" t="s">
        <v>416</v>
      </c>
      <c r="C25" s="521"/>
      <c r="D25" s="523">
        <f>SUM(D12:D23)</f>
        <v>52532250.93145676</v>
      </c>
      <c r="E25" s="523">
        <f>SUM(E12:E24)</f>
        <v>78143975.554293633</v>
      </c>
      <c r="F25" s="521"/>
      <c r="G25" s="10"/>
    </row>
    <row r="26" spans="1:7" x14ac:dyDescent="0.15">
      <c r="A26" s="10"/>
      <c r="B26" s="522"/>
      <c r="C26" s="521"/>
      <c r="D26" s="521"/>
      <c r="E26" s="521"/>
      <c r="F26" s="521"/>
      <c r="G26" s="10"/>
    </row>
    <row r="27" spans="1:7" x14ac:dyDescent="0.15">
      <c r="A27" s="10"/>
      <c r="B27" s="522">
        <f>IF(B23=0,0,(IF($C$6&gt;B23,B23+1,0)))</f>
        <v>13</v>
      </c>
      <c r="C27" s="521">
        <f>+F23</f>
        <v>418292773.24570638</v>
      </c>
      <c r="D27" s="521">
        <f t="shared" si="0"/>
        <v>3969093.5113610066</v>
      </c>
      <c r="E27" s="521">
        <f>IF(F23&gt;0,($C$8-D27),0)</f>
        <v>6920592.0291181933</v>
      </c>
      <c r="F27" s="521">
        <f t="shared" si="4"/>
        <v>411372181.2165882</v>
      </c>
      <c r="G27" s="10"/>
    </row>
    <row r="28" spans="1:7" x14ac:dyDescent="0.15">
      <c r="A28" s="10"/>
      <c r="B28" s="522">
        <f t="shared" si="1"/>
        <v>14</v>
      </c>
      <c r="C28" s="521">
        <f t="shared" si="2"/>
        <v>411372181.2165882</v>
      </c>
      <c r="D28" s="521">
        <f t="shared" si="0"/>
        <v>3903425.4466119786</v>
      </c>
      <c r="E28" s="521">
        <f t="shared" si="3"/>
        <v>6986260.0938672218</v>
      </c>
      <c r="F28" s="521">
        <f t="shared" si="4"/>
        <v>404385921.12272096</v>
      </c>
      <c r="G28" s="10"/>
    </row>
    <row r="29" spans="1:7" x14ac:dyDescent="0.15">
      <c r="A29" s="10"/>
      <c r="B29" s="522">
        <f t="shared" si="1"/>
        <v>15</v>
      </c>
      <c r="C29" s="521">
        <f t="shared" si="2"/>
        <v>404385921.12272096</v>
      </c>
      <c r="D29" s="521">
        <f t="shared" si="0"/>
        <v>3837134.2711941316</v>
      </c>
      <c r="E29" s="521">
        <f t="shared" si="3"/>
        <v>7052551.2692850679</v>
      </c>
      <c r="F29" s="521">
        <f t="shared" si="4"/>
        <v>397333369.85343587</v>
      </c>
      <c r="G29" s="10"/>
    </row>
    <row r="30" spans="1:7" x14ac:dyDescent="0.15">
      <c r="A30" s="10"/>
      <c r="B30" s="522">
        <f t="shared" si="1"/>
        <v>16</v>
      </c>
      <c r="C30" s="521">
        <f t="shared" si="2"/>
        <v>397333369.85343587</v>
      </c>
      <c r="D30" s="521">
        <f t="shared" si="0"/>
        <v>3770214.0725393547</v>
      </c>
      <c r="E30" s="521">
        <f t="shared" si="3"/>
        <v>7119471.4679398453</v>
      </c>
      <c r="F30" s="521">
        <f t="shared" si="4"/>
        <v>390213898.38549602</v>
      </c>
      <c r="G30" s="10"/>
    </row>
    <row r="31" spans="1:7" x14ac:dyDescent="0.15">
      <c r="A31" s="10"/>
      <c r="B31" s="522">
        <f t="shared" si="1"/>
        <v>17</v>
      </c>
      <c r="C31" s="521">
        <f t="shared" si="2"/>
        <v>390213898.38549602</v>
      </c>
      <c r="D31" s="521">
        <f t="shared" si="0"/>
        <v>3702658.881976401</v>
      </c>
      <c r="E31" s="521">
        <f t="shared" si="3"/>
        <v>7187026.6585027985</v>
      </c>
      <c r="F31" s="521">
        <f t="shared" si="4"/>
        <v>383026871.7269932</v>
      </c>
      <c r="G31" s="10"/>
    </row>
    <row r="32" spans="1:7" x14ac:dyDescent="0.15">
      <c r="A32" s="10"/>
      <c r="B32" s="522">
        <f t="shared" si="1"/>
        <v>18</v>
      </c>
      <c r="C32" s="521">
        <f t="shared" si="2"/>
        <v>383026871.7269932</v>
      </c>
      <c r="D32" s="521">
        <f t="shared" si="0"/>
        <v>3634462.6741985395</v>
      </c>
      <c r="E32" s="521">
        <f t="shared" si="3"/>
        <v>7255222.86628066</v>
      </c>
      <c r="F32" s="521">
        <f t="shared" si="4"/>
        <v>375771648.86071253</v>
      </c>
      <c r="G32" s="10"/>
    </row>
    <row r="33" spans="1:7" x14ac:dyDescent="0.15">
      <c r="A33" s="10"/>
      <c r="B33" s="522">
        <f t="shared" si="1"/>
        <v>19</v>
      </c>
      <c r="C33" s="521">
        <f t="shared" si="2"/>
        <v>375771648.86071253</v>
      </c>
      <c r="D33" s="521">
        <f t="shared" si="0"/>
        <v>3565619.3667261503</v>
      </c>
      <c r="E33" s="521">
        <f t="shared" si="3"/>
        <v>7324066.1737530492</v>
      </c>
      <c r="F33" s="521">
        <f t="shared" si="4"/>
        <v>368447582.68695951</v>
      </c>
      <c r="G33" s="10"/>
    </row>
    <row r="34" spans="1:7" x14ac:dyDescent="0.15">
      <c r="A34" s="10"/>
      <c r="B34" s="522">
        <f t="shared" si="1"/>
        <v>20</v>
      </c>
      <c r="C34" s="521">
        <f t="shared" si="2"/>
        <v>368447582.68695951</v>
      </c>
      <c r="D34" s="521">
        <f t="shared" si="0"/>
        <v>3496122.8193642241</v>
      </c>
      <c r="E34" s="521">
        <f t="shared" si="3"/>
        <v>7393562.7211149763</v>
      </c>
      <c r="F34" s="521">
        <f t="shared" si="4"/>
        <v>361054019.96584451</v>
      </c>
      <c r="G34" s="10"/>
    </row>
    <row r="35" spans="1:7" x14ac:dyDescent="0.15">
      <c r="A35" s="10"/>
      <c r="B35" s="522">
        <f t="shared" si="1"/>
        <v>21</v>
      </c>
      <c r="C35" s="521">
        <f t="shared" si="2"/>
        <v>361054019.96584451</v>
      </c>
      <c r="D35" s="521">
        <f t="shared" si="0"/>
        <v>3425966.8336547115</v>
      </c>
      <c r="E35" s="521">
        <f t="shared" si="3"/>
        <v>7463718.7068244889</v>
      </c>
      <c r="F35" s="521">
        <f t="shared" si="4"/>
        <v>353590301.25902003</v>
      </c>
      <c r="G35" s="10"/>
    </row>
    <row r="36" spans="1:7" x14ac:dyDescent="0.15">
      <c r="A36" s="10"/>
      <c r="B36" s="522">
        <f t="shared" si="1"/>
        <v>22</v>
      </c>
      <c r="C36" s="521">
        <f t="shared" si="2"/>
        <v>353590301.25902003</v>
      </c>
      <c r="D36" s="521">
        <f t="shared" si="0"/>
        <v>3355145.15232368</v>
      </c>
      <c r="E36" s="521">
        <f t="shared" si="3"/>
        <v>7534540.38815552</v>
      </c>
      <c r="F36" s="521">
        <f t="shared" si="4"/>
        <v>346055760.87086451</v>
      </c>
      <c r="G36" s="10"/>
    </row>
    <row r="37" spans="1:7" x14ac:dyDescent="0.15">
      <c r="A37" s="10"/>
      <c r="B37" s="522">
        <f t="shared" si="1"/>
        <v>23</v>
      </c>
      <c r="C37" s="521">
        <f t="shared" si="2"/>
        <v>346055760.87086451</v>
      </c>
      <c r="D37" s="521">
        <f t="shared" si="0"/>
        <v>3283651.4587232191</v>
      </c>
      <c r="E37" s="521">
        <f t="shared" si="3"/>
        <v>7606034.0817559808</v>
      </c>
      <c r="F37" s="521">
        <f t="shared" si="4"/>
        <v>338449726.78910851</v>
      </c>
      <c r="G37" s="10"/>
    </row>
    <row r="38" spans="1:7" x14ac:dyDescent="0.15">
      <c r="A38" s="10"/>
      <c r="B38" s="522">
        <f t="shared" si="1"/>
        <v>24</v>
      </c>
      <c r="C38" s="521">
        <f t="shared" si="2"/>
        <v>338449726.78910851</v>
      </c>
      <c r="D38" s="521">
        <f t="shared" si="0"/>
        <v>3211479.3762680548</v>
      </c>
      <c r="E38" s="521">
        <f t="shared" si="3"/>
        <v>7678206.1642111447</v>
      </c>
      <c r="F38" s="521">
        <f t="shared" si="4"/>
        <v>330771520.62489736</v>
      </c>
      <c r="G38" s="10"/>
    </row>
    <row r="39" spans="1:7" x14ac:dyDescent="0.15">
      <c r="A39" s="10"/>
      <c r="B39" s="522"/>
      <c r="C39" s="521"/>
      <c r="D39" s="521"/>
      <c r="E39" s="521"/>
      <c r="F39" s="521"/>
      <c r="G39" s="10"/>
    </row>
    <row r="40" spans="1:7" x14ac:dyDescent="0.15">
      <c r="A40" s="10"/>
      <c r="B40" s="520" t="s">
        <v>293</v>
      </c>
      <c r="C40" s="521"/>
      <c r="D40" s="523">
        <f>SUM(D27:D39)</f>
        <v>43154973.864941441</v>
      </c>
      <c r="E40" s="523">
        <f>SUM(E27:E39)</f>
        <v>87521252.620808959</v>
      </c>
      <c r="F40" s="521"/>
      <c r="G40" s="10"/>
    </row>
    <row r="41" spans="1:7" x14ac:dyDescent="0.15">
      <c r="A41" s="10"/>
      <c r="B41" s="522"/>
      <c r="C41" s="521"/>
      <c r="D41" s="521"/>
      <c r="E41" s="521"/>
      <c r="F41" s="521"/>
      <c r="G41" s="10"/>
    </row>
    <row r="42" spans="1:7" x14ac:dyDescent="0.15">
      <c r="A42" s="10"/>
      <c r="B42" s="522">
        <f>IF(B38=0,0,(IF($C$6&gt;B38,B38+1,0)))</f>
        <v>25</v>
      </c>
      <c r="C42" s="521">
        <f>+F38</f>
        <v>330771520.62489736</v>
      </c>
      <c r="D42" s="521">
        <f t="shared" si="0"/>
        <v>3138622.4678668161</v>
      </c>
      <c r="E42" s="521">
        <f>IF(F38&gt;0,($C$8-D42),0)</f>
        <v>7751063.0726123843</v>
      </c>
      <c r="F42" s="521">
        <f t="shared" si="4"/>
        <v>323020457.55228496</v>
      </c>
      <c r="G42" s="10"/>
    </row>
    <row r="43" spans="1:7" x14ac:dyDescent="0.15">
      <c r="A43" s="10"/>
      <c r="B43" s="522">
        <f t="shared" si="1"/>
        <v>26</v>
      </c>
      <c r="C43" s="521">
        <f t="shared" si="2"/>
        <v>323020457.55228496</v>
      </c>
      <c r="D43" s="521">
        <f t="shared" si="0"/>
        <v>3065074.2353479043</v>
      </c>
      <c r="E43" s="521">
        <f t="shared" si="3"/>
        <v>7824611.3051312957</v>
      </c>
      <c r="F43" s="521">
        <f t="shared" si="4"/>
        <v>315195846.24715364</v>
      </c>
      <c r="G43" s="10"/>
    </row>
    <row r="44" spans="1:7" x14ac:dyDescent="0.15">
      <c r="A44" s="10"/>
      <c r="B44" s="522">
        <f t="shared" si="1"/>
        <v>27</v>
      </c>
      <c r="C44" s="521">
        <f t="shared" si="2"/>
        <v>315195846.24715364</v>
      </c>
      <c r="D44" s="521">
        <f t="shared" si="0"/>
        <v>2990828.1188799157</v>
      </c>
      <c r="E44" s="521">
        <f t="shared" si="3"/>
        <v>7898857.4215992838</v>
      </c>
      <c r="F44" s="521">
        <f t="shared" si="4"/>
        <v>307296988.82555437</v>
      </c>
      <c r="G44" s="10"/>
    </row>
    <row r="45" spans="1:7" x14ac:dyDescent="0.15">
      <c r="A45" s="10"/>
      <c r="B45" s="522">
        <f t="shared" si="1"/>
        <v>28</v>
      </c>
      <c r="C45" s="521">
        <f t="shared" si="2"/>
        <v>307296988.82555437</v>
      </c>
      <c r="D45" s="521">
        <f t="shared" si="0"/>
        <v>2915877.4963865653</v>
      </c>
      <c r="E45" s="521">
        <f t="shared" si="3"/>
        <v>7973808.0440926347</v>
      </c>
      <c r="F45" s="521">
        <f t="shared" si="4"/>
        <v>299323180.78146172</v>
      </c>
      <c r="G45" s="10"/>
    </row>
    <row r="46" spans="1:7" x14ac:dyDescent="0.15">
      <c r="A46" s="10"/>
      <c r="B46" s="522">
        <f t="shared" si="1"/>
        <v>29</v>
      </c>
      <c r="C46" s="521">
        <f t="shared" si="2"/>
        <v>299323180.78146172</v>
      </c>
      <c r="D46" s="521">
        <f t="shared" si="0"/>
        <v>2840215.6829560576</v>
      </c>
      <c r="E46" s="521">
        <f t="shared" si="3"/>
        <v>8049469.8575231424</v>
      </c>
      <c r="F46" s="521">
        <f t="shared" si="4"/>
        <v>291273710.92393857</v>
      </c>
      <c r="G46" s="10"/>
    </row>
    <row r="47" spans="1:7" x14ac:dyDescent="0.15">
      <c r="A47" s="10"/>
      <c r="B47" s="522">
        <f t="shared" si="1"/>
        <v>30</v>
      </c>
      <c r="C47" s="521">
        <f t="shared" si="2"/>
        <v>291273710.92393857</v>
      </c>
      <c r="D47" s="521">
        <f t="shared" si="0"/>
        <v>2763835.9302448528</v>
      </c>
      <c r="E47" s="521">
        <f t="shared" si="3"/>
        <v>8125849.6102343472</v>
      </c>
      <c r="F47" s="521">
        <f t="shared" si="4"/>
        <v>283147861.31370425</v>
      </c>
      <c r="G47" s="10"/>
    </row>
    <row r="48" spans="1:7" x14ac:dyDescent="0.15">
      <c r="A48" s="10"/>
      <c r="B48" s="522">
        <f t="shared" si="1"/>
        <v>31</v>
      </c>
      <c r="C48" s="521">
        <f t="shared" si="2"/>
        <v>283147861.31370425</v>
      </c>
      <c r="D48" s="521">
        <f t="shared" si="0"/>
        <v>2686731.4258757769</v>
      </c>
      <c r="E48" s="521">
        <f t="shared" si="3"/>
        <v>8202954.1146034226</v>
      </c>
      <c r="F48" s="521">
        <f t="shared" si="4"/>
        <v>274944907.19910085</v>
      </c>
      <c r="G48" s="10"/>
    </row>
    <row r="49" spans="1:7" x14ac:dyDescent="0.15">
      <c r="A49" s="10"/>
      <c r="B49" s="522">
        <f t="shared" si="1"/>
        <v>32</v>
      </c>
      <c r="C49" s="521">
        <f t="shared" si="2"/>
        <v>274944907.19910085</v>
      </c>
      <c r="D49" s="521">
        <f t="shared" si="0"/>
        <v>2608895.2928304193</v>
      </c>
      <c r="E49" s="521">
        <f t="shared" si="3"/>
        <v>8280790.2476487812</v>
      </c>
      <c r="F49" s="521">
        <f t="shared" si="4"/>
        <v>266664116.95145208</v>
      </c>
      <c r="G49" s="10"/>
    </row>
    <row r="50" spans="1:7" x14ac:dyDescent="0.15">
      <c r="A50" s="10"/>
      <c r="B50" s="522">
        <f t="shared" si="1"/>
        <v>33</v>
      </c>
      <c r="C50" s="521">
        <f t="shared" si="2"/>
        <v>266664116.95145208</v>
      </c>
      <c r="D50" s="521">
        <f t="shared" si="0"/>
        <v>2530320.5888357656</v>
      </c>
      <c r="E50" s="521">
        <f t="shared" si="3"/>
        <v>8359364.9516434344</v>
      </c>
      <c r="F50" s="521">
        <f t="shared" si="4"/>
        <v>258304751.99980864</v>
      </c>
      <c r="G50" s="10"/>
    </row>
    <row r="51" spans="1:7" x14ac:dyDescent="0.15">
      <c r="A51" s="10"/>
      <c r="B51" s="522">
        <f t="shared" si="1"/>
        <v>34</v>
      </c>
      <c r="C51" s="521">
        <f t="shared" si="2"/>
        <v>258304751.99980864</v>
      </c>
      <c r="D51" s="521">
        <f t="shared" si="0"/>
        <v>2451000.3057450103</v>
      </c>
      <c r="E51" s="521">
        <f t="shared" si="3"/>
        <v>8438685.2347341888</v>
      </c>
      <c r="F51" s="521">
        <f t="shared" si="4"/>
        <v>249866066.76507446</v>
      </c>
      <c r="G51" s="10"/>
    </row>
    <row r="52" spans="1:7" x14ac:dyDescent="0.15">
      <c r="A52" s="10"/>
      <c r="B52" s="522">
        <f t="shared" si="1"/>
        <v>35</v>
      </c>
      <c r="C52" s="521">
        <f t="shared" si="2"/>
        <v>249866066.76507446</v>
      </c>
      <c r="D52" s="521">
        <f t="shared" si="0"/>
        <v>2370927.3689124943</v>
      </c>
      <c r="E52" s="521">
        <f t="shared" si="3"/>
        <v>8518758.1715667062</v>
      </c>
      <c r="F52" s="521">
        <f t="shared" si="4"/>
        <v>241347308.59350777</v>
      </c>
      <c r="G52" s="10"/>
    </row>
    <row r="53" spans="1:7" x14ac:dyDescent="0.15">
      <c r="A53" s="10"/>
      <c r="B53" s="522">
        <f t="shared" si="1"/>
        <v>36</v>
      </c>
      <c r="C53" s="521">
        <f t="shared" si="2"/>
        <v>241347308.59350777</v>
      </c>
      <c r="D53" s="521">
        <f t="shared" si="0"/>
        <v>2290094.6365627106</v>
      </c>
      <c r="E53" s="521">
        <f t="shared" si="3"/>
        <v>8599590.9039164893</v>
      </c>
      <c r="F53" s="521">
        <f t="shared" si="4"/>
        <v>232747717.68959129</v>
      </c>
      <c r="G53" s="10"/>
    </row>
    <row r="54" spans="1:7" x14ac:dyDescent="0.15">
      <c r="A54" s="10"/>
      <c r="B54" s="522"/>
      <c r="C54" s="521"/>
      <c r="D54" s="521"/>
      <c r="E54" s="521"/>
      <c r="F54" s="521"/>
      <c r="G54" s="10"/>
    </row>
    <row r="55" spans="1:7" x14ac:dyDescent="0.15">
      <c r="A55" s="10"/>
      <c r="B55" s="520" t="s">
        <v>294</v>
      </c>
      <c r="C55" s="521"/>
      <c r="D55" s="523">
        <f>SUM(D42:D54)</f>
        <v>32652423.550444283</v>
      </c>
      <c r="E55" s="523">
        <f>SUM(E42:E54)</f>
        <v>98023802.935306132</v>
      </c>
      <c r="F55" s="521"/>
      <c r="G55" s="10"/>
    </row>
    <row r="56" spans="1:7" x14ac:dyDescent="0.15">
      <c r="A56" s="10"/>
      <c r="B56" s="522"/>
      <c r="C56" s="521"/>
      <c r="D56" s="521"/>
      <c r="E56" s="521"/>
      <c r="F56" s="521"/>
      <c r="G56" s="10"/>
    </row>
    <row r="57" spans="1:7" x14ac:dyDescent="0.15">
      <c r="A57" s="10"/>
      <c r="B57" s="522">
        <f>IF(B53=0,0,(IF($C$6&gt;B53,B53+1,0)))</f>
        <v>37</v>
      </c>
      <c r="C57" s="521">
        <f>+F53</f>
        <v>232747717.68959129</v>
      </c>
      <c r="D57" s="521">
        <f t="shared" si="0"/>
        <v>2208494.8991533234</v>
      </c>
      <c r="E57" s="521">
        <f>IF(F53&gt;0,($C$8-D57),0)</f>
        <v>8681190.6413258761</v>
      </c>
      <c r="F57" s="521">
        <f t="shared" si="4"/>
        <v>224066527.0482654</v>
      </c>
      <c r="G57" s="10"/>
    </row>
    <row r="58" spans="1:7" x14ac:dyDescent="0.15">
      <c r="A58" s="10"/>
      <c r="B58" s="522">
        <f t="shared" si="1"/>
        <v>38</v>
      </c>
      <c r="C58" s="521">
        <f t="shared" si="2"/>
        <v>224066527.0482654</v>
      </c>
      <c r="D58" s="521">
        <f t="shared" si="0"/>
        <v>2126120.8787321416</v>
      </c>
      <c r="E58" s="521">
        <f t="shared" si="3"/>
        <v>8763564.6617470589</v>
      </c>
      <c r="F58" s="521">
        <f t="shared" si="4"/>
        <v>215302962.38651833</v>
      </c>
      <c r="G58" s="10"/>
    </row>
    <row r="59" spans="1:7" x14ac:dyDescent="0.15">
      <c r="A59" s="10"/>
      <c r="B59" s="522">
        <f t="shared" si="1"/>
        <v>39</v>
      </c>
      <c r="C59" s="521">
        <f t="shared" si="2"/>
        <v>215302962.38651833</v>
      </c>
      <c r="D59" s="521">
        <f t="shared" si="0"/>
        <v>2042965.2282879944</v>
      </c>
      <c r="E59" s="521">
        <f t="shared" si="3"/>
        <v>8846720.3121912051</v>
      </c>
      <c r="F59" s="521">
        <f t="shared" si="4"/>
        <v>206456242.07432711</v>
      </c>
      <c r="G59" s="10"/>
    </row>
    <row r="60" spans="1:7" x14ac:dyDescent="0.15">
      <c r="A60" s="10"/>
      <c r="B60" s="522">
        <f t="shared" si="1"/>
        <v>40</v>
      </c>
      <c r="C60" s="521">
        <f t="shared" si="2"/>
        <v>206456242.07432711</v>
      </c>
      <c r="D60" s="521">
        <f t="shared" si="0"/>
        <v>1959020.5310954421</v>
      </c>
      <c r="E60" s="521">
        <f t="shared" si="3"/>
        <v>8930665.0093837585</v>
      </c>
      <c r="F60" s="521">
        <f t="shared" si="4"/>
        <v>197525577.06494334</v>
      </c>
      <c r="G60" s="10"/>
    </row>
    <row r="61" spans="1:7" x14ac:dyDescent="0.15">
      <c r="A61" s="10"/>
      <c r="B61" s="522">
        <f t="shared" si="1"/>
        <v>41</v>
      </c>
      <c r="C61" s="521">
        <f t="shared" si="2"/>
        <v>197525577.06494334</v>
      </c>
      <c r="D61" s="521">
        <f t="shared" si="0"/>
        <v>1874279.3000532733</v>
      </c>
      <c r="E61" s="521">
        <f t="shared" si="3"/>
        <v>9015406.2404259257</v>
      </c>
      <c r="F61" s="521">
        <f t="shared" si="4"/>
        <v>188510170.82451743</v>
      </c>
      <c r="G61" s="10"/>
    </row>
    <row r="62" spans="1:7" x14ac:dyDescent="0.15">
      <c r="A62" s="10"/>
      <c r="B62" s="522">
        <f t="shared" si="1"/>
        <v>42</v>
      </c>
      <c r="C62" s="521">
        <f t="shared" si="2"/>
        <v>188510170.82451743</v>
      </c>
      <c r="D62" s="521">
        <f t="shared" si="0"/>
        <v>1788733.9770167239</v>
      </c>
      <c r="E62" s="521">
        <f t="shared" si="3"/>
        <v>9100951.5634624753</v>
      </c>
      <c r="F62" s="521">
        <f t="shared" si="4"/>
        <v>179409219.26105496</v>
      </c>
      <c r="G62" s="10"/>
    </row>
    <row r="63" spans="1:7" x14ac:dyDescent="0.15">
      <c r="A63" s="10"/>
      <c r="B63" s="522">
        <f t="shared" si="1"/>
        <v>43</v>
      </c>
      <c r="C63" s="521">
        <f t="shared" si="2"/>
        <v>179409219.26105496</v>
      </c>
      <c r="D63" s="521">
        <f t="shared" si="0"/>
        <v>1702376.9321233588</v>
      </c>
      <c r="E63" s="521">
        <f t="shared" si="3"/>
        <v>9187308.6083558407</v>
      </c>
      <c r="F63" s="521">
        <f t="shared" si="4"/>
        <v>170221910.65269911</v>
      </c>
      <c r="G63" s="10"/>
    </row>
    <row r="64" spans="1:7" x14ac:dyDescent="0.15">
      <c r="A64" s="10"/>
      <c r="B64" s="522">
        <f t="shared" si="1"/>
        <v>44</v>
      </c>
      <c r="C64" s="521">
        <f t="shared" si="2"/>
        <v>170221910.65269911</v>
      </c>
      <c r="D64" s="521">
        <f t="shared" si="0"/>
        <v>1615200.4631125578</v>
      </c>
      <c r="E64" s="521">
        <f t="shared" si="3"/>
        <v>9274485.0773666427</v>
      </c>
      <c r="F64" s="521">
        <f t="shared" si="4"/>
        <v>160947425.57533246</v>
      </c>
      <c r="G64" s="10"/>
    </row>
    <row r="65" spans="1:7" x14ac:dyDescent="0.15">
      <c r="A65" s="10"/>
      <c r="B65" s="522">
        <f t="shared" si="1"/>
        <v>45</v>
      </c>
      <c r="C65" s="521">
        <f t="shared" si="2"/>
        <v>160947425.57533246</v>
      </c>
      <c r="D65" s="521">
        <f t="shared" si="0"/>
        <v>1527196.7946385453</v>
      </c>
      <c r="E65" s="521">
        <f t="shared" si="3"/>
        <v>9362488.7458406538</v>
      </c>
      <c r="F65" s="521">
        <f t="shared" si="4"/>
        <v>151584936.82949179</v>
      </c>
      <c r="G65" s="10"/>
    </row>
    <row r="66" spans="1:7" x14ac:dyDescent="0.15">
      <c r="A66" s="10"/>
      <c r="B66" s="522">
        <f t="shared" si="1"/>
        <v>46</v>
      </c>
      <c r="C66" s="521">
        <f t="shared" si="2"/>
        <v>151584936.82949179</v>
      </c>
      <c r="D66" s="521">
        <f t="shared" si="0"/>
        <v>1438358.077576899</v>
      </c>
      <c r="E66" s="521">
        <f t="shared" si="3"/>
        <v>9451327.4629023001</v>
      </c>
      <c r="F66" s="521">
        <f t="shared" si="4"/>
        <v>142133609.36658949</v>
      </c>
      <c r="G66" s="10"/>
    </row>
    <row r="67" spans="1:7" x14ac:dyDescent="0.15">
      <c r="A67" s="10"/>
      <c r="B67" s="522">
        <f t="shared" si="1"/>
        <v>47</v>
      </c>
      <c r="C67" s="521">
        <f t="shared" si="2"/>
        <v>142133609.36658949</v>
      </c>
      <c r="D67" s="521">
        <f t="shared" si="0"/>
        <v>1348676.388324481</v>
      </c>
      <c r="E67" s="521">
        <f t="shared" si="3"/>
        <v>9541009.1521547195</v>
      </c>
      <c r="F67" s="521">
        <f t="shared" si="4"/>
        <v>132592600.21443477</v>
      </c>
      <c r="G67" s="10"/>
    </row>
    <row r="68" spans="1:7" x14ac:dyDescent="0.15">
      <c r="A68" s="10"/>
      <c r="B68" s="522">
        <f t="shared" si="1"/>
        <v>48</v>
      </c>
      <c r="C68" s="521">
        <f t="shared" si="2"/>
        <v>132592600.21443477</v>
      </c>
      <c r="D68" s="521">
        <f t="shared" si="0"/>
        <v>1258143.7280927231</v>
      </c>
      <c r="E68" s="521">
        <f t="shared" si="3"/>
        <v>9631541.8123864774</v>
      </c>
      <c r="F68" s="521">
        <f t="shared" si="4"/>
        <v>122961058.40204829</v>
      </c>
      <c r="G68" s="10"/>
    </row>
    <row r="69" spans="1:7" x14ac:dyDescent="0.15">
      <c r="A69" s="10"/>
      <c r="B69" s="522"/>
      <c r="C69" s="521"/>
      <c r="D69" s="521"/>
      <c r="E69" s="521"/>
      <c r="F69" s="521"/>
      <c r="G69" s="10"/>
    </row>
    <row r="70" spans="1:7" x14ac:dyDescent="0.15">
      <c r="A70" s="10"/>
      <c r="B70" s="520" t="s">
        <v>295</v>
      </c>
      <c r="C70" s="521"/>
      <c r="D70" s="523">
        <f>SUM(D57:D69)</f>
        <v>20889567.198207464</v>
      </c>
      <c r="E70" s="523">
        <f>SUM(E57:E69)</f>
        <v>109786659.28754294</v>
      </c>
      <c r="F70" s="521"/>
      <c r="G70" s="10"/>
    </row>
    <row r="71" spans="1:7" x14ac:dyDescent="0.15">
      <c r="A71" s="10"/>
      <c r="B71" s="522"/>
      <c r="C71" s="521"/>
      <c r="D71" s="521"/>
      <c r="E71" s="521"/>
      <c r="F71" s="521"/>
      <c r="G71" s="10"/>
    </row>
    <row r="72" spans="1:7" x14ac:dyDescent="0.15">
      <c r="A72" s="10"/>
      <c r="B72" s="522">
        <f>IF(B68=0,0,(IF($C$6&gt;B68,B68+1,0)))</f>
        <v>49</v>
      </c>
      <c r="C72" s="521">
        <f>+F68</f>
        <v>122961058.40204829</v>
      </c>
      <c r="D72" s="521">
        <f t="shared" si="0"/>
        <v>1166752.022194209</v>
      </c>
      <c r="E72" s="521">
        <f>IF(F68&gt;0,($C$8-D72),0)</f>
        <v>9722933.5182849914</v>
      </c>
      <c r="F72" s="521">
        <f t="shared" si="4"/>
        <v>113238124.8837633</v>
      </c>
      <c r="G72" s="10"/>
    </row>
    <row r="73" spans="1:7" x14ac:dyDescent="0.15">
      <c r="A73" s="10"/>
      <c r="B73" s="522">
        <f t="shared" si="1"/>
        <v>50</v>
      </c>
      <c r="C73" s="521">
        <f t="shared" si="2"/>
        <v>113238124.8837633</v>
      </c>
      <c r="D73" s="521">
        <f t="shared" si="0"/>
        <v>1074493.1193224858</v>
      </c>
      <c r="E73" s="521">
        <f t="shared" si="3"/>
        <v>9815192.4211567137</v>
      </c>
      <c r="F73" s="521">
        <f t="shared" si="4"/>
        <v>103422932.46260658</v>
      </c>
      <c r="G73" s="10"/>
    </row>
    <row r="74" spans="1:7" x14ac:dyDescent="0.15">
      <c r="A74" s="10"/>
      <c r="B74" s="522">
        <f t="shared" si="1"/>
        <v>51</v>
      </c>
      <c r="C74" s="521">
        <f t="shared" si="2"/>
        <v>103422932.46260658</v>
      </c>
      <c r="D74" s="521">
        <f t="shared" si="0"/>
        <v>981358.79082504078</v>
      </c>
      <c r="E74" s="521">
        <f t="shared" si="3"/>
        <v>9908326.7496541589</v>
      </c>
      <c r="F74" s="521">
        <f t="shared" si="4"/>
        <v>93514605.71295242</v>
      </c>
      <c r="G74" s="10"/>
    </row>
    <row r="75" spans="1:7" x14ac:dyDescent="0.15">
      <c r="A75" s="10"/>
      <c r="B75" s="522">
        <f t="shared" si="1"/>
        <v>52</v>
      </c>
      <c r="C75" s="521">
        <f t="shared" si="2"/>
        <v>93514605.71295242</v>
      </c>
      <c r="D75" s="521">
        <f t="shared" si="0"/>
        <v>887340.72996938229</v>
      </c>
      <c r="E75" s="521">
        <f t="shared" si="3"/>
        <v>10002344.810509818</v>
      </c>
      <c r="F75" s="521">
        <f t="shared" si="4"/>
        <v>83512260.902442604</v>
      </c>
      <c r="G75" s="10"/>
    </row>
    <row r="76" spans="1:7" x14ac:dyDescent="0.15">
      <c r="A76" s="10"/>
      <c r="B76" s="522">
        <f t="shared" si="1"/>
        <v>53</v>
      </c>
      <c r="C76" s="521">
        <f t="shared" si="2"/>
        <v>83512260.902442604</v>
      </c>
      <c r="D76" s="521">
        <f t="shared" si="0"/>
        <v>792430.55120215332</v>
      </c>
      <c r="E76" s="521">
        <f t="shared" si="3"/>
        <v>10097254.989277046</v>
      </c>
      <c r="F76" s="521">
        <f t="shared" si="4"/>
        <v>73415005.913165554</v>
      </c>
      <c r="G76" s="10"/>
    </row>
    <row r="77" spans="1:7" x14ac:dyDescent="0.15">
      <c r="A77" s="10"/>
      <c r="B77" s="522">
        <f t="shared" si="1"/>
        <v>54</v>
      </c>
      <c r="C77" s="521">
        <f t="shared" si="2"/>
        <v>73415005.913165554</v>
      </c>
      <c r="D77" s="521">
        <f t="shared" si="0"/>
        <v>696619.78940121783</v>
      </c>
      <c r="E77" s="521">
        <f t="shared" si="3"/>
        <v>10193065.751077982</v>
      </c>
      <c r="F77" s="521">
        <f t="shared" si="4"/>
        <v>63221940.162087575</v>
      </c>
      <c r="G77" s="10"/>
    </row>
    <row r="78" spans="1:7" x14ac:dyDescent="0.15">
      <c r="A78" s="10"/>
      <c r="B78" s="522">
        <f t="shared" si="1"/>
        <v>55</v>
      </c>
      <c r="C78" s="521">
        <f t="shared" si="2"/>
        <v>63221940.162087575</v>
      </c>
      <c r="D78" s="521">
        <f t="shared" si="0"/>
        <v>599899.89912064862</v>
      </c>
      <c r="E78" s="521">
        <f t="shared" si="3"/>
        <v>10289785.641358551</v>
      </c>
      <c r="F78" s="521">
        <f t="shared" si="4"/>
        <v>52932154.52072902</v>
      </c>
      <c r="G78" s="10"/>
    </row>
    <row r="79" spans="1:7" x14ac:dyDescent="0.15">
      <c r="A79" s="10"/>
      <c r="B79" s="522">
        <f t="shared" si="1"/>
        <v>56</v>
      </c>
      <c r="C79" s="521">
        <f t="shared" si="2"/>
        <v>52932154.52072902</v>
      </c>
      <c r="D79" s="521">
        <f t="shared" si="0"/>
        <v>502262.25382855156</v>
      </c>
      <c r="E79" s="521">
        <f t="shared" si="3"/>
        <v>10387423.286650648</v>
      </c>
      <c r="F79" s="521">
        <f t="shared" si="4"/>
        <v>42544731.23407837</v>
      </c>
      <c r="G79" s="10"/>
    </row>
    <row r="80" spans="1:7" x14ac:dyDescent="0.15">
      <c r="A80" s="10"/>
      <c r="B80" s="522">
        <f t="shared" si="1"/>
        <v>57</v>
      </c>
      <c r="C80" s="521">
        <f t="shared" si="2"/>
        <v>42544731.23407837</v>
      </c>
      <c r="D80" s="521">
        <f t="shared" si="0"/>
        <v>403698.14513765747</v>
      </c>
      <c r="E80" s="521">
        <f t="shared" si="3"/>
        <v>10485987.395341542</v>
      </c>
      <c r="F80" s="521">
        <f t="shared" si="4"/>
        <v>32058743.838736828</v>
      </c>
      <c r="G80" s="10"/>
    </row>
    <row r="81" spans="1:7" x14ac:dyDescent="0.15">
      <c r="A81" s="10"/>
      <c r="B81" s="522">
        <f t="shared" si="1"/>
        <v>58</v>
      </c>
      <c r="C81" s="521">
        <f t="shared" si="2"/>
        <v>32058743.838736828</v>
      </c>
      <c r="D81" s="521">
        <f t="shared" si="0"/>
        <v>304198.78202861379</v>
      </c>
      <c r="E81" s="521">
        <f t="shared" si="3"/>
        <v>10585486.758450586</v>
      </c>
      <c r="F81" s="521">
        <f t="shared" si="4"/>
        <v>21473257.080286242</v>
      </c>
      <c r="G81" s="10"/>
    </row>
    <row r="82" spans="1:7" x14ac:dyDescent="0.15">
      <c r="A82" s="10"/>
      <c r="B82" s="522">
        <f t="shared" si="1"/>
        <v>59</v>
      </c>
      <c r="C82" s="521">
        <f t="shared" si="2"/>
        <v>21473257.080286242</v>
      </c>
      <c r="D82" s="521">
        <f t="shared" si="0"/>
        <v>203755.29006590546</v>
      </c>
      <c r="E82" s="521">
        <f t="shared" si="3"/>
        <v>10685930.250413295</v>
      </c>
      <c r="F82" s="521">
        <f t="shared" si="4"/>
        <v>10787326.829872947</v>
      </c>
      <c r="G82" s="10"/>
    </row>
    <row r="83" spans="1:7" x14ac:dyDescent="0.15">
      <c r="A83" s="10"/>
      <c r="B83" s="522">
        <f t="shared" si="1"/>
        <v>60</v>
      </c>
      <c r="C83" s="521">
        <f>+F82</f>
        <v>10787326.829872947</v>
      </c>
      <c r="D83" s="521">
        <f>+C83*$C$7</f>
        <v>102358.71060633655</v>
      </c>
      <c r="E83" s="521">
        <f>IF(F82&gt;0,($C$8-D83),0)</f>
        <v>10787326.829872863</v>
      </c>
      <c r="F83" s="521">
        <f>+C83-E83</f>
        <v>8.3819031715393066E-8</v>
      </c>
      <c r="G83" s="10"/>
    </row>
    <row r="84" spans="1:7" x14ac:dyDescent="0.15">
      <c r="A84" s="10"/>
      <c r="B84" s="522"/>
      <c r="C84" s="521"/>
      <c r="D84" s="521"/>
      <c r="E84" s="521"/>
      <c r="F84" s="521"/>
      <c r="G84" s="10"/>
    </row>
    <row r="85" spans="1:7" x14ac:dyDescent="0.15">
      <c r="A85" s="10"/>
      <c r="B85" s="520" t="s">
        <v>296</v>
      </c>
      <c r="C85" s="521"/>
      <c r="D85" s="523">
        <f>SUM(D72:D84)</f>
        <v>7715168.0837022029</v>
      </c>
      <c r="E85" s="523">
        <f>SUM(E72:E84)</f>
        <v>122961058.40204819</v>
      </c>
      <c r="F85" s="521"/>
      <c r="G85" s="10"/>
    </row>
    <row r="86" spans="1:7" x14ac:dyDescent="0.15">
      <c r="A86" s="10"/>
      <c r="B86" s="522"/>
      <c r="C86" s="521"/>
      <c r="D86" s="521"/>
      <c r="E86" s="521"/>
      <c r="F86" s="521"/>
      <c r="G86" s="10"/>
    </row>
    <row r="87" spans="1:7" x14ac:dyDescent="0.15">
      <c r="A87" s="10"/>
      <c r="B87" s="10"/>
      <c r="C87" s="10"/>
      <c r="D87" s="10"/>
      <c r="E87" s="10"/>
      <c r="F87" s="10"/>
      <c r="G87" s="10"/>
    </row>
    <row r="88" spans="1:7" x14ac:dyDescent="0.15">
      <c r="A88" s="10"/>
      <c r="B88" s="524"/>
      <c r="C88" s="525"/>
      <c r="D88" s="525"/>
      <c r="E88" s="525"/>
      <c r="F88" s="526"/>
      <c r="G88" s="10"/>
    </row>
    <row r="89" spans="1:7" x14ac:dyDescent="0.15">
      <c r="A89" s="10"/>
      <c r="B89" s="527"/>
      <c r="C89" s="528"/>
      <c r="D89" s="528"/>
      <c r="E89" s="528"/>
      <c r="F89" s="529"/>
      <c r="G89" s="10"/>
    </row>
    <row r="90" spans="1:7" x14ac:dyDescent="0.15">
      <c r="A90" s="10"/>
      <c r="B90" s="527"/>
      <c r="C90" s="528"/>
      <c r="D90" s="528"/>
      <c r="E90" s="528"/>
      <c r="F90" s="529"/>
      <c r="G90" s="10"/>
    </row>
    <row r="91" spans="1:7" x14ac:dyDescent="0.15">
      <c r="A91" s="10"/>
      <c r="B91" s="527"/>
      <c r="C91" s="528"/>
      <c r="D91" s="528"/>
      <c r="E91" s="528"/>
      <c r="F91" s="529"/>
      <c r="G91" s="10"/>
    </row>
    <row r="92" spans="1:7" x14ac:dyDescent="0.15">
      <c r="A92" s="10"/>
      <c r="B92" s="530"/>
      <c r="C92" s="531"/>
      <c r="D92" s="531"/>
      <c r="E92" s="531"/>
      <c r="F92" s="532"/>
      <c r="G92" s="10"/>
    </row>
    <row r="93" spans="1:7" ht="14" customHeight="1" x14ac:dyDescent="0.15">
      <c r="A93" s="10"/>
      <c r="B93" s="10"/>
      <c r="C93" s="10"/>
      <c r="D93" s="10"/>
      <c r="E93" s="10"/>
      <c r="F93" s="10"/>
      <c r="G93" s="10"/>
    </row>
  </sheetData>
  <sheetProtection algorithmName="SHA-512" hashValue="Rdit+M1TVvlORKrebnzrAyf6RKfIc51xKFjzYQtUOinLxHAuVnoRxEVL7RvFXa2kFUDdXAeJy4aAc5geKwVFyg==" saltValue="ecGyZ9Hly4XPr3QFFXUqug==" spinCount="100000" sheet="1" scenarios="1" selectLockedCells="1" selectUnlockedCells="1"/>
  <mergeCells count="3">
    <mergeCell ref="B2:F2"/>
    <mergeCell ref="B3:F3"/>
    <mergeCell ref="B88:F92"/>
  </mergeCells>
  <phoneticPr fontId="0" type="noConversion"/>
  <conditionalFormatting sqref="B12:B86">
    <cfRule type="cellIs" dxfId="3" priority="3" operator="equal">
      <formula>0</formula>
    </cfRule>
  </conditionalFormatting>
  <conditionalFormatting sqref="C12:F86">
    <cfRule type="cellIs" dxfId="2" priority="2" operator="lessThan">
      <formula>0</formula>
    </cfRule>
  </conditionalFormatting>
  <conditionalFormatting sqref="E12:E86">
    <cfRule type="cellIs" dxfId="1" priority="1" operator="lessThan">
      <formula>1</formula>
    </cfRule>
  </conditionalFormatting>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0"/>
  <sheetViews>
    <sheetView showGridLines="0" topLeftCell="A86" zoomScale="190" zoomScaleNormal="190" workbookViewId="0">
      <selection activeCell="C81" sqref="C81"/>
    </sheetView>
  </sheetViews>
  <sheetFormatPr baseColWidth="10" defaultColWidth="0" defaultRowHeight="14" x14ac:dyDescent="0.15"/>
  <cols>
    <col min="1" max="1" width="2.6640625" style="13" customWidth="1"/>
    <col min="2" max="2" width="30.6640625" style="13" customWidth="1"/>
    <col min="3" max="5" width="15.6640625" style="13" customWidth="1"/>
    <col min="6" max="6" width="2.6640625" style="13" customWidth="1"/>
    <col min="7" max="16384" width="0" style="13" hidden="1"/>
  </cols>
  <sheetData>
    <row r="1" spans="1:6" ht="15" thickBot="1" x14ac:dyDescent="0.2">
      <c r="A1" s="10"/>
      <c r="B1" s="10"/>
      <c r="C1" s="10"/>
      <c r="D1" s="10"/>
      <c r="E1" s="10"/>
      <c r="F1" s="10"/>
    </row>
    <row r="2" spans="1:6" ht="15" thickBot="1" x14ac:dyDescent="0.2">
      <c r="A2" s="10"/>
      <c r="B2" s="462" t="str">
        <f>+Egresos!B2</f>
        <v>ConectaDos</v>
      </c>
      <c r="C2" s="463"/>
      <c r="D2" s="463"/>
      <c r="E2" s="464"/>
      <c r="F2" s="10"/>
    </row>
    <row r="3" spans="1:6" ht="15" thickBot="1" x14ac:dyDescent="0.2">
      <c r="A3" s="10"/>
      <c r="B3" s="10"/>
      <c r="C3" s="10"/>
      <c r="D3" s="10"/>
      <c r="E3" s="10"/>
      <c r="F3" s="10"/>
    </row>
    <row r="4" spans="1:6" ht="15" thickBot="1" x14ac:dyDescent="0.2">
      <c r="A4" s="10"/>
      <c r="B4" s="462" t="s">
        <v>26</v>
      </c>
      <c r="C4" s="463"/>
      <c r="D4" s="463"/>
      <c r="E4" s="464"/>
      <c r="F4" s="10"/>
    </row>
    <row r="5" spans="1:6" x14ac:dyDescent="0.15">
      <c r="A5" s="10"/>
      <c r="B5" s="64"/>
      <c r="C5" s="65"/>
      <c r="D5" s="65"/>
      <c r="E5" s="65"/>
      <c r="F5" s="10"/>
    </row>
    <row r="6" spans="1:6" ht="28" x14ac:dyDescent="0.15">
      <c r="A6" s="10"/>
      <c r="B6" s="465"/>
      <c r="C6" s="466" t="s">
        <v>35</v>
      </c>
      <c r="D6" s="466" t="s">
        <v>34</v>
      </c>
      <c r="E6" s="466" t="s">
        <v>33</v>
      </c>
      <c r="F6" s="10"/>
    </row>
    <row r="7" spans="1:6" x14ac:dyDescent="0.15">
      <c r="A7" s="10"/>
      <c r="B7" s="477"/>
      <c r="C7" s="478"/>
      <c r="D7" s="478"/>
      <c r="E7" s="478"/>
      <c r="F7" s="10"/>
    </row>
    <row r="8" spans="1:6" x14ac:dyDescent="0.15">
      <c r="A8" s="10"/>
      <c r="B8" s="533" t="s">
        <v>248</v>
      </c>
      <c r="C8" s="534"/>
      <c r="D8" s="534"/>
      <c r="E8" s="535"/>
      <c r="F8" s="10"/>
    </row>
    <row r="9" spans="1:6" x14ac:dyDescent="0.15">
      <c r="A9" s="10"/>
      <c r="B9" s="477"/>
      <c r="C9" s="70"/>
      <c r="D9" s="70"/>
      <c r="E9" s="70"/>
      <c r="F9" s="10"/>
    </row>
    <row r="10" spans="1:6" x14ac:dyDescent="0.15">
      <c r="A10" s="10"/>
      <c r="B10" s="477" t="str">
        <f>+'Información inicial'!B2378</f>
        <v>Escritorios</v>
      </c>
      <c r="C10" s="70">
        <f>+'Información inicial'!C2378</f>
        <v>6400000</v>
      </c>
      <c r="D10" s="70">
        <f>+'Información inicial'!F2378</f>
        <v>3</v>
      </c>
      <c r="E10" s="70">
        <f>+'Información inicial'!F2382</f>
        <v>5190000</v>
      </c>
      <c r="F10" s="10"/>
    </row>
    <row r="11" spans="1:6" x14ac:dyDescent="0.15">
      <c r="A11" s="10"/>
      <c r="B11" s="477" t="str">
        <f>+'Información inicial'!B2379</f>
        <v>Sillas ergonómicas</v>
      </c>
      <c r="C11" s="70">
        <f>+'Información inicial'!C2379</f>
        <v>4800000</v>
      </c>
      <c r="D11" s="70"/>
      <c r="E11" s="70"/>
      <c r="F11" s="10"/>
    </row>
    <row r="12" spans="1:6" x14ac:dyDescent="0.15">
      <c r="A12" s="10"/>
      <c r="B12" s="477" t="str">
        <f>+'Información inicial'!B2380</f>
        <v>Mesa reuniones</v>
      </c>
      <c r="C12" s="70">
        <f>+'Información inicial'!C2380</f>
        <v>2000000</v>
      </c>
      <c r="D12" s="70"/>
      <c r="E12" s="70"/>
      <c r="F12" s="10"/>
    </row>
    <row r="13" spans="1:6" x14ac:dyDescent="0.15">
      <c r="A13" s="10"/>
      <c r="B13" s="477" t="str">
        <f>+'Información inicial'!B2381</f>
        <v>Archivadores</v>
      </c>
      <c r="C13" s="70">
        <f>+'Información inicial'!C2381</f>
        <v>1600000</v>
      </c>
      <c r="D13" s="70"/>
      <c r="E13" s="70"/>
      <c r="F13" s="10"/>
    </row>
    <row r="14" spans="1:6" x14ac:dyDescent="0.15">
      <c r="A14" s="10"/>
      <c r="B14" s="477" t="str">
        <f>+'Información inicial'!B2382</f>
        <v>Recepción</v>
      </c>
      <c r="C14" s="70">
        <f>+'Información inicial'!C2382</f>
        <v>2500000</v>
      </c>
      <c r="D14" s="70"/>
      <c r="E14" s="70"/>
      <c r="F14" s="10"/>
    </row>
    <row r="15" spans="1:6" x14ac:dyDescent="0.15">
      <c r="A15" s="10"/>
      <c r="B15" s="477">
        <f>+'Información inicial'!B2383</f>
        <v>0</v>
      </c>
      <c r="C15" s="70">
        <f>+'Información inicial'!C2383</f>
        <v>0</v>
      </c>
      <c r="D15" s="70"/>
      <c r="E15" s="70"/>
      <c r="F15" s="10"/>
    </row>
    <row r="16" spans="1:6" x14ac:dyDescent="0.15">
      <c r="A16" s="10"/>
      <c r="B16" s="477">
        <f>+'Información inicial'!B2384</f>
        <v>0</v>
      </c>
      <c r="C16" s="70">
        <f>+'Información inicial'!C2384</f>
        <v>0</v>
      </c>
      <c r="D16" s="70"/>
      <c r="E16" s="70"/>
      <c r="F16" s="10"/>
    </row>
    <row r="17" spans="1:6" x14ac:dyDescent="0.15">
      <c r="A17" s="10"/>
      <c r="B17" s="477">
        <f>+'Información inicial'!B2385</f>
        <v>0</v>
      </c>
      <c r="C17" s="70">
        <f>+'Información inicial'!C2385</f>
        <v>0</v>
      </c>
      <c r="D17" s="70"/>
      <c r="E17" s="70"/>
      <c r="F17" s="10"/>
    </row>
    <row r="18" spans="1:6" x14ac:dyDescent="0.15">
      <c r="A18" s="10"/>
      <c r="B18" s="477">
        <f>+'Información inicial'!B2386</f>
        <v>0</v>
      </c>
      <c r="C18" s="70">
        <f>+'Información inicial'!C2386</f>
        <v>0</v>
      </c>
      <c r="D18" s="70"/>
      <c r="E18" s="70"/>
      <c r="F18" s="10"/>
    </row>
    <row r="19" spans="1:6" x14ac:dyDescent="0.15">
      <c r="A19" s="10"/>
      <c r="B19" s="477">
        <f>+'Información inicial'!B2387</f>
        <v>0</v>
      </c>
      <c r="C19" s="70">
        <f>+'Información inicial'!C2387</f>
        <v>0</v>
      </c>
      <c r="D19" s="70"/>
      <c r="E19" s="70"/>
      <c r="F19" s="10"/>
    </row>
    <row r="20" spans="1:6" x14ac:dyDescent="0.15">
      <c r="A20" s="10"/>
      <c r="B20" s="477">
        <f>+'Información inicial'!B2388</f>
        <v>0</v>
      </c>
      <c r="C20" s="70">
        <f>+'Información inicial'!C2388</f>
        <v>0</v>
      </c>
      <c r="D20" s="70"/>
      <c r="E20" s="70"/>
      <c r="F20" s="10"/>
    </row>
    <row r="21" spans="1:6" x14ac:dyDescent="0.15">
      <c r="A21" s="10"/>
      <c r="B21" s="477">
        <f>+'Información inicial'!B2389</f>
        <v>0</v>
      </c>
      <c r="C21" s="70">
        <f>+'Información inicial'!C2389</f>
        <v>0</v>
      </c>
      <c r="D21" s="70"/>
      <c r="E21" s="70"/>
      <c r="F21" s="10"/>
    </row>
    <row r="22" spans="1:6" x14ac:dyDescent="0.15">
      <c r="A22" s="10"/>
      <c r="B22" s="477"/>
      <c r="C22" s="70"/>
      <c r="D22" s="70"/>
      <c r="E22" s="70"/>
      <c r="F22" s="10"/>
    </row>
    <row r="23" spans="1:6" x14ac:dyDescent="0.15">
      <c r="A23" s="10"/>
      <c r="B23" s="514" t="s">
        <v>249</v>
      </c>
      <c r="C23" s="76">
        <f>SUM(C10:C22)</f>
        <v>17300000</v>
      </c>
      <c r="D23" s="77"/>
      <c r="E23" s="76">
        <f>SUM(E10:E22)</f>
        <v>5190000</v>
      </c>
      <c r="F23" s="10"/>
    </row>
    <row r="24" spans="1:6" x14ac:dyDescent="0.15">
      <c r="A24" s="10"/>
      <c r="B24" s="536"/>
      <c r="C24" s="78"/>
      <c r="D24" s="78"/>
      <c r="E24" s="79"/>
      <c r="F24" s="10"/>
    </row>
    <row r="25" spans="1:6" x14ac:dyDescent="0.15">
      <c r="A25" s="10"/>
      <c r="B25" s="536"/>
      <c r="C25" s="78"/>
      <c r="D25" s="78"/>
      <c r="E25" s="79"/>
      <c r="F25" s="10"/>
    </row>
    <row r="26" spans="1:6" x14ac:dyDescent="0.15">
      <c r="A26" s="10"/>
      <c r="B26" s="533" t="s">
        <v>209</v>
      </c>
      <c r="C26" s="534"/>
      <c r="D26" s="534"/>
      <c r="E26" s="535"/>
      <c r="F26" s="10"/>
    </row>
    <row r="27" spans="1:6" x14ac:dyDescent="0.15">
      <c r="A27" s="10"/>
      <c r="B27" s="477"/>
      <c r="C27" s="70"/>
      <c r="D27" s="70"/>
      <c r="E27" s="70"/>
      <c r="F27" s="10"/>
    </row>
    <row r="28" spans="1:6" x14ac:dyDescent="0.15">
      <c r="A28" s="10"/>
      <c r="B28" s="477">
        <f>+'Información inicial'!B2396</f>
        <v>0</v>
      </c>
      <c r="C28" s="70">
        <f>+'Información inicial'!C2396</f>
        <v>0</v>
      </c>
      <c r="D28" s="70">
        <f>+'Información inicial'!F2396</f>
        <v>10</v>
      </c>
      <c r="E28" s="70">
        <f>+'Información inicial'!F2403</f>
        <v>0</v>
      </c>
      <c r="F28" s="10"/>
    </row>
    <row r="29" spans="1:6" x14ac:dyDescent="0.15">
      <c r="A29" s="10"/>
      <c r="B29" s="477">
        <f>+'Información inicial'!B2397</f>
        <v>0</v>
      </c>
      <c r="C29" s="70">
        <f>+'Información inicial'!C2397</f>
        <v>0</v>
      </c>
      <c r="D29" s="70"/>
      <c r="E29" s="70"/>
      <c r="F29" s="10"/>
    </row>
    <row r="30" spans="1:6" x14ac:dyDescent="0.15">
      <c r="A30" s="10"/>
      <c r="B30" s="477">
        <f>+'Información inicial'!B2398</f>
        <v>0</v>
      </c>
      <c r="C30" s="70">
        <f>+'Información inicial'!C2398</f>
        <v>0</v>
      </c>
      <c r="D30" s="70"/>
      <c r="E30" s="70"/>
      <c r="F30" s="10"/>
    </row>
    <row r="31" spans="1:6" x14ac:dyDescent="0.15">
      <c r="A31" s="10"/>
      <c r="B31" s="477">
        <f>+'Información inicial'!B2399</f>
        <v>0</v>
      </c>
      <c r="C31" s="70">
        <f>+'Información inicial'!C2399</f>
        <v>0</v>
      </c>
      <c r="D31" s="70"/>
      <c r="E31" s="70"/>
      <c r="F31" s="10"/>
    </row>
    <row r="32" spans="1:6" x14ac:dyDescent="0.15">
      <c r="A32" s="10"/>
      <c r="B32" s="477">
        <f>+'Información inicial'!B2400</f>
        <v>0</v>
      </c>
      <c r="C32" s="70">
        <f>+'Información inicial'!C2400</f>
        <v>0</v>
      </c>
      <c r="D32" s="70"/>
      <c r="E32" s="70"/>
      <c r="F32" s="10"/>
    </row>
    <row r="33" spans="1:6" x14ac:dyDescent="0.15">
      <c r="A33" s="10"/>
      <c r="B33" s="477">
        <f>+'Información inicial'!B2401</f>
        <v>0</v>
      </c>
      <c r="C33" s="70">
        <f>+'Información inicial'!C2401</f>
        <v>0</v>
      </c>
      <c r="D33" s="70"/>
      <c r="E33" s="70"/>
      <c r="F33" s="10"/>
    </row>
    <row r="34" spans="1:6" x14ac:dyDescent="0.15">
      <c r="A34" s="10"/>
      <c r="B34" s="477">
        <f>+'Información inicial'!B2402</f>
        <v>0</v>
      </c>
      <c r="C34" s="70">
        <f>+'Información inicial'!C2402</f>
        <v>0</v>
      </c>
      <c r="D34" s="70"/>
      <c r="E34" s="70"/>
      <c r="F34" s="10"/>
    </row>
    <row r="35" spans="1:6" x14ac:dyDescent="0.15">
      <c r="A35" s="10"/>
      <c r="B35" s="477">
        <f>+'Información inicial'!B2403</f>
        <v>0</v>
      </c>
      <c r="C35" s="70">
        <f>+'Información inicial'!C2403</f>
        <v>0</v>
      </c>
      <c r="D35" s="70"/>
      <c r="E35" s="70"/>
      <c r="F35" s="10"/>
    </row>
    <row r="36" spans="1:6" x14ac:dyDescent="0.15">
      <c r="A36" s="10"/>
      <c r="B36" s="477"/>
      <c r="C36" s="70"/>
      <c r="D36" s="70"/>
      <c r="E36" s="70"/>
      <c r="F36" s="10"/>
    </row>
    <row r="37" spans="1:6" x14ac:dyDescent="0.15">
      <c r="A37" s="10"/>
      <c r="B37" s="514" t="s">
        <v>249</v>
      </c>
      <c r="C37" s="76">
        <f>SUM(C28:C35)</f>
        <v>0</v>
      </c>
      <c r="D37" s="77"/>
      <c r="E37" s="76">
        <f>SUM(E28:E35)</f>
        <v>0</v>
      </c>
      <c r="F37" s="10"/>
    </row>
    <row r="38" spans="1:6" x14ac:dyDescent="0.15">
      <c r="A38" s="10"/>
      <c r="B38" s="536"/>
      <c r="C38" s="78"/>
      <c r="D38" s="78"/>
      <c r="E38" s="79"/>
      <c r="F38" s="10"/>
    </row>
    <row r="39" spans="1:6" x14ac:dyDescent="0.15">
      <c r="A39" s="10"/>
      <c r="B39" s="536"/>
      <c r="C39" s="78"/>
      <c r="D39" s="78"/>
      <c r="E39" s="79"/>
      <c r="F39" s="10"/>
    </row>
    <row r="40" spans="1:6" x14ac:dyDescent="0.15">
      <c r="A40" s="10"/>
      <c r="B40" s="533" t="s">
        <v>210</v>
      </c>
      <c r="C40" s="534"/>
      <c r="D40" s="534"/>
      <c r="E40" s="535"/>
      <c r="F40" s="10"/>
    </row>
    <row r="41" spans="1:6" x14ac:dyDescent="0.15">
      <c r="A41" s="10"/>
      <c r="B41" s="477"/>
      <c r="C41" s="70"/>
      <c r="D41" s="70"/>
      <c r="E41" s="70"/>
      <c r="F41" s="10"/>
    </row>
    <row r="42" spans="1:6" x14ac:dyDescent="0.15">
      <c r="A42" s="10"/>
      <c r="B42" s="477">
        <f>+'Información inicial'!B2410</f>
        <v>0</v>
      </c>
      <c r="C42" s="70">
        <f>+'Información inicial'!C2410</f>
        <v>0</v>
      </c>
      <c r="D42" s="70">
        <f>+'Información inicial'!F2410</f>
        <v>2</v>
      </c>
      <c r="E42" s="70">
        <f>+'Información inicial'!F2414</f>
        <v>0</v>
      </c>
      <c r="F42" s="10"/>
    </row>
    <row r="43" spans="1:6" x14ac:dyDescent="0.15">
      <c r="A43" s="10"/>
      <c r="B43" s="477">
        <f>+'Información inicial'!B2411</f>
        <v>0</v>
      </c>
      <c r="C43" s="70">
        <f>+'Información inicial'!C2411</f>
        <v>0</v>
      </c>
      <c r="D43" s="70"/>
      <c r="E43" s="70"/>
      <c r="F43" s="10"/>
    </row>
    <row r="44" spans="1:6" x14ac:dyDescent="0.15">
      <c r="A44" s="10"/>
      <c r="B44" s="477">
        <f>+'Información inicial'!B2412</f>
        <v>0</v>
      </c>
      <c r="C44" s="70">
        <f>+'Información inicial'!C2412</f>
        <v>0</v>
      </c>
      <c r="D44" s="70"/>
      <c r="E44" s="70"/>
      <c r="F44" s="10"/>
    </row>
    <row r="45" spans="1:6" x14ac:dyDescent="0.15">
      <c r="A45" s="10"/>
      <c r="B45" s="477">
        <f>+'Información inicial'!B2413</f>
        <v>0</v>
      </c>
      <c r="C45" s="70">
        <f>+'Información inicial'!C2413</f>
        <v>0</v>
      </c>
      <c r="D45" s="70"/>
      <c r="E45" s="70"/>
      <c r="F45" s="10"/>
    </row>
    <row r="46" spans="1:6" x14ac:dyDescent="0.15">
      <c r="A46" s="10"/>
      <c r="B46" s="477">
        <f>+'Información inicial'!B2414</f>
        <v>0</v>
      </c>
      <c r="C46" s="70">
        <f>+'Información inicial'!C2414</f>
        <v>0</v>
      </c>
      <c r="D46" s="70"/>
      <c r="E46" s="70"/>
      <c r="F46" s="10"/>
    </row>
    <row r="47" spans="1:6" x14ac:dyDescent="0.15">
      <c r="A47" s="10"/>
      <c r="B47" s="477"/>
      <c r="C47" s="70"/>
      <c r="D47" s="70"/>
      <c r="E47" s="70"/>
      <c r="F47" s="10"/>
    </row>
    <row r="48" spans="1:6" x14ac:dyDescent="0.15">
      <c r="A48" s="10"/>
      <c r="B48" s="514" t="s">
        <v>249</v>
      </c>
      <c r="C48" s="76">
        <f>SUM(C42:C46)</f>
        <v>0</v>
      </c>
      <c r="D48" s="77"/>
      <c r="E48" s="76">
        <f>SUM(E42:E46)</f>
        <v>0</v>
      </c>
      <c r="F48" s="10"/>
    </row>
    <row r="49" spans="1:6" x14ac:dyDescent="0.15">
      <c r="A49" s="10"/>
      <c r="B49" s="536"/>
      <c r="C49" s="78"/>
      <c r="D49" s="78"/>
      <c r="E49" s="79"/>
      <c r="F49" s="10"/>
    </row>
    <row r="50" spans="1:6" x14ac:dyDescent="0.15">
      <c r="A50" s="10"/>
      <c r="B50" s="536"/>
      <c r="C50" s="78"/>
      <c r="D50" s="78"/>
      <c r="E50" s="79"/>
      <c r="F50" s="10"/>
    </row>
    <row r="51" spans="1:6" x14ac:dyDescent="0.15">
      <c r="A51" s="10"/>
      <c r="B51" s="533" t="s">
        <v>211</v>
      </c>
      <c r="C51" s="534"/>
      <c r="D51" s="534"/>
      <c r="E51" s="535"/>
      <c r="F51" s="10"/>
    </row>
    <row r="52" spans="1:6" x14ac:dyDescent="0.15">
      <c r="A52" s="10"/>
      <c r="B52" s="477"/>
      <c r="C52" s="70"/>
      <c r="D52" s="70"/>
      <c r="E52" s="70"/>
      <c r="F52" s="10"/>
    </row>
    <row r="53" spans="1:6" x14ac:dyDescent="0.15">
      <c r="A53" s="10"/>
      <c r="B53" s="477">
        <f>+'Información inicial'!B2421</f>
        <v>0</v>
      </c>
      <c r="C53" s="70">
        <f>+'Información inicial'!C2421</f>
        <v>0</v>
      </c>
      <c r="D53" s="70"/>
      <c r="E53" s="70"/>
      <c r="F53" s="10"/>
    </row>
    <row r="54" spans="1:6" x14ac:dyDescent="0.15">
      <c r="A54" s="10"/>
      <c r="B54" s="477">
        <f>+'Información inicial'!B2422</f>
        <v>0</v>
      </c>
      <c r="C54" s="70">
        <f>+'Información inicial'!C2422</f>
        <v>0</v>
      </c>
      <c r="D54" s="70"/>
      <c r="E54" s="70"/>
      <c r="F54" s="10"/>
    </row>
    <row r="55" spans="1:6" x14ac:dyDescent="0.15">
      <c r="A55" s="10"/>
      <c r="B55" s="477"/>
      <c r="C55" s="70"/>
      <c r="D55" s="70"/>
      <c r="E55" s="70"/>
      <c r="F55" s="10"/>
    </row>
    <row r="56" spans="1:6" x14ac:dyDescent="0.15">
      <c r="A56" s="10"/>
      <c r="B56" s="514" t="s">
        <v>249</v>
      </c>
      <c r="C56" s="76">
        <f>SUM(C53:C54)</f>
        <v>0</v>
      </c>
      <c r="D56" s="77"/>
      <c r="E56" s="76"/>
      <c r="F56" s="10"/>
    </row>
    <row r="57" spans="1:6" x14ac:dyDescent="0.15">
      <c r="A57" s="10"/>
      <c r="B57" s="536"/>
      <c r="C57" s="78"/>
      <c r="D57" s="78"/>
      <c r="E57" s="79"/>
      <c r="F57" s="10"/>
    </row>
    <row r="58" spans="1:6" x14ac:dyDescent="0.15">
      <c r="A58" s="10"/>
      <c r="B58" s="536"/>
      <c r="C58" s="78"/>
      <c r="D58" s="78"/>
      <c r="E58" s="79"/>
      <c r="F58" s="10"/>
    </row>
    <row r="59" spans="1:6" x14ac:dyDescent="0.15">
      <c r="A59" s="10"/>
      <c r="B59" s="533" t="s">
        <v>212</v>
      </c>
      <c r="C59" s="534"/>
      <c r="D59" s="534"/>
      <c r="E59" s="535"/>
      <c r="F59" s="10"/>
    </row>
    <row r="60" spans="1:6" x14ac:dyDescent="0.15">
      <c r="A60" s="10"/>
      <c r="B60" s="477"/>
      <c r="C60" s="70"/>
      <c r="D60" s="70"/>
      <c r="E60" s="70"/>
      <c r="F60" s="10"/>
    </row>
    <row r="61" spans="1:6" x14ac:dyDescent="0.15">
      <c r="A61" s="10"/>
      <c r="B61" s="477">
        <f>+'Información inicial'!B2429</f>
        <v>0</v>
      </c>
      <c r="C61" s="70">
        <f>+'Información inicial'!C2429</f>
        <v>0</v>
      </c>
      <c r="D61" s="70">
        <f>+'Información inicial'!F2429</f>
        <v>5</v>
      </c>
      <c r="E61" s="70">
        <f>+'Información inicial'!F2433</f>
        <v>0</v>
      </c>
      <c r="F61" s="10"/>
    </row>
    <row r="62" spans="1:6" x14ac:dyDescent="0.15">
      <c r="A62" s="10"/>
      <c r="B62" s="477">
        <f>+'Información inicial'!B2430</f>
        <v>0</v>
      </c>
      <c r="C62" s="70">
        <f>+'Información inicial'!C2430</f>
        <v>0</v>
      </c>
      <c r="D62" s="70"/>
      <c r="E62" s="70"/>
      <c r="F62" s="10"/>
    </row>
    <row r="63" spans="1:6" x14ac:dyDescent="0.15">
      <c r="A63" s="10"/>
      <c r="B63" s="477">
        <f>+'Información inicial'!B2431</f>
        <v>0</v>
      </c>
      <c r="C63" s="70">
        <f>+'Información inicial'!C2431</f>
        <v>0</v>
      </c>
      <c r="D63" s="70"/>
      <c r="E63" s="70"/>
      <c r="F63" s="10"/>
    </row>
    <row r="64" spans="1:6" x14ac:dyDescent="0.15">
      <c r="A64" s="10"/>
      <c r="B64" s="477"/>
      <c r="C64" s="70"/>
      <c r="D64" s="70"/>
      <c r="E64" s="70"/>
      <c r="F64" s="10"/>
    </row>
    <row r="65" spans="1:6" x14ac:dyDescent="0.15">
      <c r="A65" s="10"/>
      <c r="B65" s="514" t="s">
        <v>249</v>
      </c>
      <c r="C65" s="76">
        <f>SUM(C61:C63)</f>
        <v>0</v>
      </c>
      <c r="D65" s="77"/>
      <c r="E65" s="76">
        <f>SUM(E61:E63)</f>
        <v>0</v>
      </c>
      <c r="F65" s="10"/>
    </row>
    <row r="66" spans="1:6" x14ac:dyDescent="0.15">
      <c r="A66" s="10"/>
      <c r="B66" s="536"/>
      <c r="C66" s="78"/>
      <c r="D66" s="78"/>
      <c r="E66" s="79"/>
      <c r="F66" s="10"/>
    </row>
    <row r="67" spans="1:6" x14ac:dyDescent="0.15">
      <c r="A67" s="10"/>
      <c r="B67" s="536"/>
      <c r="C67" s="78"/>
      <c r="D67" s="78"/>
      <c r="E67" s="79"/>
      <c r="F67" s="10"/>
    </row>
    <row r="68" spans="1:6" x14ac:dyDescent="0.15">
      <c r="A68" s="10"/>
      <c r="B68" s="533" t="s">
        <v>213</v>
      </c>
      <c r="C68" s="534"/>
      <c r="D68" s="534"/>
      <c r="E68" s="535"/>
      <c r="F68" s="10"/>
    </row>
    <row r="69" spans="1:6" x14ac:dyDescent="0.15">
      <c r="A69" s="10"/>
      <c r="B69" s="477"/>
      <c r="C69" s="70"/>
      <c r="D69" s="70"/>
      <c r="E69" s="70"/>
      <c r="F69" s="10"/>
    </row>
    <row r="70" spans="1:6" x14ac:dyDescent="0.15">
      <c r="A70" s="10"/>
      <c r="B70" s="477" t="str">
        <f>+'Información inicial'!B2440</f>
        <v>Portátiles</v>
      </c>
      <c r="C70" s="70">
        <f>+'Información inicial'!C2440</f>
        <v>40000000</v>
      </c>
      <c r="D70" s="70">
        <f>+'Información inicial'!F2440</f>
        <v>3</v>
      </c>
      <c r="E70" s="70">
        <f>+'Información inicial'!F2444</f>
        <v>19600000</v>
      </c>
      <c r="F70" s="10"/>
    </row>
    <row r="71" spans="1:6" x14ac:dyDescent="0.15">
      <c r="A71" s="10"/>
      <c r="B71" s="477" t="str">
        <f>+'Información inicial'!B2441</f>
        <v>Pantallas</v>
      </c>
      <c r="C71" s="70">
        <f>+'Información inicial'!C2441</f>
        <v>8000000</v>
      </c>
      <c r="D71" s="70"/>
      <c r="E71" s="70"/>
      <c r="F71" s="10"/>
    </row>
    <row r="72" spans="1:6" x14ac:dyDescent="0.15">
      <c r="A72" s="10"/>
      <c r="B72" s="477" t="str">
        <f>+'Información inicial'!B2442</f>
        <v>Firewall</v>
      </c>
      <c r="C72" s="70">
        <f>+'Información inicial'!C2442</f>
        <v>6000000</v>
      </c>
      <c r="D72" s="70"/>
      <c r="E72" s="70"/>
      <c r="F72" s="10"/>
    </row>
    <row r="73" spans="1:6" x14ac:dyDescent="0.15">
      <c r="A73" s="10"/>
      <c r="B73" s="477" t="str">
        <f>+'Información inicial'!B2443</f>
        <v>Switch</v>
      </c>
      <c r="C73" s="70">
        <f>+'Información inicial'!C2443</f>
        <v>3000000</v>
      </c>
      <c r="D73" s="70"/>
      <c r="E73" s="70"/>
      <c r="F73" s="10"/>
    </row>
    <row r="74" spans="1:6" x14ac:dyDescent="0.15">
      <c r="A74" s="10"/>
      <c r="B74" s="477" t="str">
        <f>+'Información inicial'!B2444</f>
        <v>Router empresarial</v>
      </c>
      <c r="C74" s="70">
        <f>+'Información inicial'!C2444</f>
        <v>2500000</v>
      </c>
      <c r="D74" s="70"/>
      <c r="E74" s="70"/>
      <c r="F74" s="10"/>
    </row>
    <row r="75" spans="1:6" x14ac:dyDescent="0.15">
      <c r="A75" s="10"/>
      <c r="B75" s="477" t="str">
        <f>+'Información inicial'!B2445</f>
        <v>NAS Backup</v>
      </c>
      <c r="C75" s="70">
        <f>+'Información inicial'!C2445</f>
        <v>8000000</v>
      </c>
      <c r="D75" s="70"/>
      <c r="E75" s="70"/>
      <c r="F75" s="10"/>
    </row>
    <row r="76" spans="1:6" x14ac:dyDescent="0.15">
      <c r="A76" s="10"/>
      <c r="B76" s="477" t="str">
        <f>+'Información inicial'!B2446</f>
        <v>UPS</v>
      </c>
      <c r="C76" s="70">
        <f>+'Información inicial'!C2446</f>
        <v>3500000</v>
      </c>
      <c r="D76" s="70"/>
      <c r="E76" s="70"/>
      <c r="F76" s="10"/>
    </row>
    <row r="77" spans="1:6" x14ac:dyDescent="0.15">
      <c r="A77" s="10"/>
      <c r="B77" s="477" t="str">
        <f>+'Información inicial'!B2447</f>
        <v>Impresora</v>
      </c>
      <c r="C77" s="70">
        <f>+'Información inicial'!C2447</f>
        <v>2500000</v>
      </c>
      <c r="D77" s="70"/>
      <c r="E77" s="70"/>
      <c r="F77" s="10"/>
    </row>
    <row r="78" spans="1:6" x14ac:dyDescent="0.15">
      <c r="A78" s="10"/>
      <c r="B78" s="477"/>
      <c r="C78" s="70"/>
      <c r="D78" s="70"/>
      <c r="E78" s="70"/>
      <c r="F78" s="10"/>
    </row>
    <row r="79" spans="1:6" x14ac:dyDescent="0.15">
      <c r="A79" s="10"/>
      <c r="B79" s="514" t="s">
        <v>249</v>
      </c>
      <c r="C79" s="76">
        <f>SUM(C70:C78)</f>
        <v>73500000</v>
      </c>
      <c r="D79" s="77"/>
      <c r="E79" s="76">
        <f>SUM(E70:E74)</f>
        <v>19600000</v>
      </c>
      <c r="F79" s="10"/>
    </row>
    <row r="80" spans="1:6" x14ac:dyDescent="0.15">
      <c r="A80" s="10"/>
      <c r="B80" s="536"/>
      <c r="C80" s="78"/>
      <c r="D80" s="78"/>
      <c r="E80" s="79"/>
      <c r="F80" s="10"/>
    </row>
    <row r="81" spans="1:6" x14ac:dyDescent="0.15">
      <c r="A81" s="10"/>
      <c r="B81" s="536"/>
      <c r="C81" s="78"/>
      <c r="D81" s="78"/>
      <c r="E81" s="79"/>
      <c r="F81" s="10"/>
    </row>
    <row r="82" spans="1:6" x14ac:dyDescent="0.15">
      <c r="A82" s="10"/>
      <c r="B82" s="533" t="str">
        <f>'Información inicial'!B2453</f>
        <v>ACTIVOS DIFERIDOS(Intangibles, Software)</v>
      </c>
      <c r="C82" s="534"/>
      <c r="D82" s="534"/>
      <c r="E82" s="535"/>
      <c r="F82" s="10"/>
    </row>
    <row r="83" spans="1:6" x14ac:dyDescent="0.15">
      <c r="A83" s="10"/>
      <c r="B83" s="477"/>
      <c r="C83" s="70"/>
      <c r="D83" s="70"/>
      <c r="E83" s="70"/>
      <c r="F83" s="10"/>
    </row>
    <row r="84" spans="1:6" x14ac:dyDescent="0.15">
      <c r="A84" s="10"/>
      <c r="B84" s="477" t="str">
        <f>+'Información inicial'!B2455</f>
        <v>Microsoft 365</v>
      </c>
      <c r="C84" s="70">
        <f>+'Información inicial'!C2455</f>
        <v>5000000</v>
      </c>
      <c r="D84" s="70">
        <f>+'Información inicial'!F2455</f>
        <v>1</v>
      </c>
      <c r="E84" s="70">
        <f>+'Información inicial'!F2457</f>
        <v>23000000</v>
      </c>
      <c r="F84" s="10"/>
    </row>
    <row r="85" spans="1:6" x14ac:dyDescent="0.15">
      <c r="A85" s="10"/>
      <c r="B85" s="477" t="str">
        <f>+'Información inicial'!B2456</f>
        <v>AWS/Azure</v>
      </c>
      <c r="C85" s="70">
        <f>+'Información inicial'!C2456</f>
        <v>18000000</v>
      </c>
      <c r="D85" s="70"/>
      <c r="E85" s="70"/>
      <c r="F85" s="10"/>
    </row>
    <row r="86" spans="1:6" x14ac:dyDescent="0.15">
      <c r="A86" s="10"/>
      <c r="B86" s="477">
        <f>+'Información inicial'!B2457</f>
        <v>0</v>
      </c>
      <c r="C86" s="70">
        <f>+'Información inicial'!C2457</f>
        <v>0</v>
      </c>
      <c r="D86" s="70"/>
      <c r="E86" s="70"/>
      <c r="F86" s="10"/>
    </row>
    <row r="87" spans="1:6" x14ac:dyDescent="0.15">
      <c r="A87" s="10"/>
      <c r="B87" s="477"/>
      <c r="C87" s="70"/>
      <c r="D87" s="70"/>
      <c r="E87" s="70"/>
      <c r="F87" s="10"/>
    </row>
    <row r="88" spans="1:6" x14ac:dyDescent="0.15">
      <c r="A88" s="10"/>
      <c r="B88" s="514" t="s">
        <v>249</v>
      </c>
      <c r="C88" s="76">
        <f>SUM(C84:C86)</f>
        <v>23000000</v>
      </c>
      <c r="D88" s="77"/>
      <c r="E88" s="76">
        <f>SUM(E84:E86)</f>
        <v>23000000</v>
      </c>
      <c r="F88" s="10"/>
    </row>
    <row r="89" spans="1:6" x14ac:dyDescent="0.15">
      <c r="A89" s="10"/>
      <c r="B89" s="477"/>
      <c r="C89" s="70"/>
      <c r="D89" s="70"/>
      <c r="E89" s="70"/>
      <c r="F89" s="10"/>
    </row>
    <row r="90" spans="1:6" x14ac:dyDescent="0.15">
      <c r="A90" s="10"/>
      <c r="B90" s="66" t="s">
        <v>36</v>
      </c>
      <c r="C90" s="73">
        <f>+C88+C79+C65+C56+C48+C37+C23</f>
        <v>113800000</v>
      </c>
      <c r="D90" s="73"/>
      <c r="E90" s="73">
        <f>+E88+E79+E65+E56+E48+E37+E23</f>
        <v>47790000</v>
      </c>
      <c r="F90" s="10"/>
    </row>
    <row r="91" spans="1:6" x14ac:dyDescent="0.15">
      <c r="A91" s="10"/>
      <c r="B91" s="72"/>
      <c r="C91" s="68"/>
      <c r="D91" s="68"/>
      <c r="E91" s="68"/>
      <c r="F91" s="10"/>
    </row>
    <row r="92" spans="1:6" ht="15" thickBot="1" x14ac:dyDescent="0.2">
      <c r="A92" s="10"/>
      <c r="B92" s="10"/>
      <c r="C92" s="10"/>
      <c r="D92" s="10"/>
      <c r="E92" s="10"/>
      <c r="F92" s="10"/>
    </row>
    <row r="93" spans="1:6" ht="15" thickBot="1" x14ac:dyDescent="0.2">
      <c r="A93" s="10"/>
      <c r="B93" s="212" t="s">
        <v>37</v>
      </c>
      <c r="C93" s="213"/>
      <c r="D93" s="213"/>
      <c r="E93" s="214"/>
      <c r="F93" s="10"/>
    </row>
    <row r="94" spans="1:6" x14ac:dyDescent="0.15">
      <c r="A94" s="10"/>
      <c r="B94" s="64"/>
      <c r="C94" s="65"/>
      <c r="D94" s="65"/>
      <c r="E94" s="65"/>
      <c r="F94" s="10"/>
    </row>
    <row r="95" spans="1:6" x14ac:dyDescent="0.15">
      <c r="A95" s="10"/>
      <c r="B95" s="80" t="s">
        <v>291</v>
      </c>
      <c r="C95" s="70">
        <f>+'Información inicial'!D2509</f>
        <v>472636748.80000001</v>
      </c>
      <c r="E95" s="10"/>
      <c r="F95" s="10"/>
    </row>
    <row r="96" spans="1:6" x14ac:dyDescent="0.15">
      <c r="A96" s="10"/>
      <c r="B96" s="10"/>
      <c r="C96" s="10"/>
      <c r="D96" s="10"/>
      <c r="E96" s="10"/>
      <c r="F96" s="10"/>
    </row>
    <row r="97" spans="1:6" x14ac:dyDescent="0.15">
      <c r="A97" s="10"/>
      <c r="B97" s="477" t="s">
        <v>3</v>
      </c>
      <c r="C97" s="70">
        <f>+'Información inicial'!D2511</f>
        <v>0</v>
      </c>
      <c r="D97" s="10"/>
      <c r="E97" s="10"/>
      <c r="F97" s="10"/>
    </row>
    <row r="98" spans="1:6" x14ac:dyDescent="0.15">
      <c r="A98" s="10"/>
      <c r="B98" s="10"/>
      <c r="C98" s="10"/>
      <c r="D98" s="10"/>
      <c r="E98" s="10"/>
      <c r="F98" s="10"/>
    </row>
    <row r="99" spans="1:6" x14ac:dyDescent="0.15">
      <c r="A99" s="10"/>
      <c r="B99" s="66" t="s">
        <v>32</v>
      </c>
      <c r="C99" s="73">
        <f>+C90+C95+C97</f>
        <v>586436748.79999995</v>
      </c>
      <c r="D99" s="10"/>
      <c r="E99" s="537"/>
      <c r="F99" s="10"/>
    </row>
    <row r="100" spans="1:6" x14ac:dyDescent="0.15">
      <c r="A100" s="10"/>
      <c r="B100" s="10"/>
      <c r="C100" s="10"/>
      <c r="D100" s="10"/>
      <c r="E100" s="10"/>
      <c r="F100" s="10"/>
    </row>
    <row r="101" spans="1:6" x14ac:dyDescent="0.15">
      <c r="A101" s="10"/>
      <c r="B101" s="524"/>
      <c r="C101" s="525"/>
      <c r="D101" s="525"/>
      <c r="E101" s="526"/>
      <c r="F101" s="10"/>
    </row>
    <row r="102" spans="1:6" x14ac:dyDescent="0.15">
      <c r="A102" s="10"/>
      <c r="B102" s="527"/>
      <c r="C102" s="528"/>
      <c r="D102" s="528"/>
      <c r="E102" s="529"/>
      <c r="F102" s="10"/>
    </row>
    <row r="103" spans="1:6" x14ac:dyDescent="0.15">
      <c r="A103" s="10"/>
      <c r="B103" s="527"/>
      <c r="C103" s="528"/>
      <c r="D103" s="528"/>
      <c r="E103" s="529"/>
      <c r="F103" s="10"/>
    </row>
    <row r="104" spans="1:6" x14ac:dyDescent="0.15">
      <c r="A104" s="10"/>
      <c r="B104" s="527"/>
      <c r="C104" s="528"/>
      <c r="D104" s="528"/>
      <c r="E104" s="529"/>
      <c r="F104" s="10"/>
    </row>
    <row r="105" spans="1:6" x14ac:dyDescent="0.15">
      <c r="A105" s="10"/>
      <c r="B105" s="527"/>
      <c r="C105" s="528"/>
      <c r="D105" s="528"/>
      <c r="E105" s="529"/>
      <c r="F105" s="10"/>
    </row>
    <row r="106" spans="1:6" x14ac:dyDescent="0.15">
      <c r="A106" s="10"/>
      <c r="B106" s="530"/>
      <c r="C106" s="531"/>
      <c r="D106" s="531"/>
      <c r="E106" s="532"/>
      <c r="F106" s="10"/>
    </row>
    <row r="107" spans="1:6" x14ac:dyDescent="0.15">
      <c r="A107" s="10"/>
      <c r="B107" s="10"/>
      <c r="C107" s="10"/>
      <c r="D107" s="10"/>
      <c r="E107" s="10"/>
      <c r="F107" s="10"/>
    </row>
    <row r="108" spans="1:6" x14ac:dyDescent="0.15">
      <c r="A108" s="10"/>
      <c r="B108" s="10"/>
      <c r="C108" s="10"/>
      <c r="D108" s="10"/>
      <c r="E108" s="10"/>
      <c r="F108" s="10"/>
    </row>
    <row r="109" spans="1:6" x14ac:dyDescent="0.15">
      <c r="A109" s="10"/>
      <c r="B109" s="10"/>
      <c r="C109" s="10"/>
      <c r="D109" s="10"/>
      <c r="E109" s="10"/>
      <c r="F109" s="10"/>
    </row>
    <row r="110" spans="1:6" x14ac:dyDescent="0.15">
      <c r="A110" s="10"/>
      <c r="B110" s="10"/>
      <c r="C110" s="10"/>
      <c r="D110" s="10"/>
      <c r="E110" s="10"/>
      <c r="F110" s="10"/>
    </row>
  </sheetData>
  <sheetProtection algorithmName="SHA-512" hashValue="+UlH2fPalhgWLAltODb6qH/RJgp3dXMQZryhYeECfMknnFXG20a/bGJA9tgCd/RW2vG5ZNjooxa/5pvT5XiDww==" saltValue="C/3QqImqhIhSTqpOL2E9gg==" spinCount="100000" sheet="1" scenarios="1" selectLockedCells="1" selectUnlockedCells="1"/>
  <mergeCells count="11">
    <mergeCell ref="B101:E106"/>
    <mergeCell ref="B4:E4"/>
    <mergeCell ref="B8:E8"/>
    <mergeCell ref="B26:E26"/>
    <mergeCell ref="B93:E93"/>
    <mergeCell ref="B68:E68"/>
    <mergeCell ref="B2:E2"/>
    <mergeCell ref="B40:E40"/>
    <mergeCell ref="B51:E51"/>
    <mergeCell ref="B59:E59"/>
    <mergeCell ref="B82:E82"/>
  </mergeCells>
  <phoneticPr fontId="0" type="noConversion"/>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33"/>
  <sheetViews>
    <sheetView topLeftCell="A6" zoomScale="164" zoomScaleNormal="164" zoomScalePageLayoutView="130" workbookViewId="0">
      <selection activeCell="D17" sqref="D17"/>
    </sheetView>
  </sheetViews>
  <sheetFormatPr baseColWidth="10" defaultColWidth="0" defaultRowHeight="14" zeroHeight="1" x14ac:dyDescent="0.15"/>
  <cols>
    <col min="1" max="1" width="2.6640625" style="10" customWidth="1"/>
    <col min="2" max="2" width="29.83203125" style="10" customWidth="1"/>
    <col min="3" max="3" width="17.83203125" style="15" customWidth="1"/>
    <col min="4" max="4" width="18" style="15" customWidth="1"/>
    <col min="5" max="7" width="17.83203125" style="15" customWidth="1"/>
    <col min="8" max="8" width="2.6640625" style="10" customWidth="1"/>
    <col min="9" max="16384" width="0" style="10" hidden="1"/>
  </cols>
  <sheetData>
    <row r="1" spans="2:7" ht="15" thickBot="1" x14ac:dyDescent="0.2">
      <c r="B1" s="81"/>
      <c r="C1" s="543"/>
      <c r="D1" s="543"/>
      <c r="E1" s="543"/>
      <c r="F1" s="543"/>
      <c r="G1" s="543"/>
    </row>
    <row r="2" spans="2:7" x14ac:dyDescent="0.15">
      <c r="B2" s="538" t="str">
        <f>+Inversión!B2</f>
        <v>ConectaDos</v>
      </c>
      <c r="C2" s="539"/>
      <c r="D2" s="539"/>
      <c r="E2" s="539"/>
      <c r="F2" s="539"/>
      <c r="G2" s="540"/>
    </row>
    <row r="3" spans="2:7" x14ac:dyDescent="0.15">
      <c r="B3" s="544"/>
      <c r="C3" s="543"/>
      <c r="D3" s="543"/>
      <c r="E3" s="543"/>
      <c r="F3" s="543"/>
      <c r="G3" s="545"/>
    </row>
    <row r="4" spans="2:7" x14ac:dyDescent="0.15">
      <c r="B4" s="541" t="s">
        <v>551</v>
      </c>
      <c r="C4" s="458"/>
      <c r="D4" s="458"/>
      <c r="E4" s="458"/>
      <c r="F4" s="458"/>
      <c r="G4" s="542"/>
    </row>
    <row r="5" spans="2:7" ht="15" thickBot="1" x14ac:dyDescent="0.2">
      <c r="B5" s="544"/>
      <c r="C5" s="543"/>
      <c r="D5" s="543"/>
      <c r="E5" s="543"/>
      <c r="F5" s="543"/>
      <c r="G5" s="545"/>
    </row>
    <row r="6" spans="2:7" ht="15" thickBot="1" x14ac:dyDescent="0.2">
      <c r="B6" s="105" t="s">
        <v>0</v>
      </c>
      <c r="C6" s="193">
        <f>+'Información inicial'!D16</f>
        <v>2027</v>
      </c>
      <c r="D6" s="194">
        <f>+'Información inicial'!E16</f>
        <v>2028</v>
      </c>
      <c r="E6" s="194">
        <f>+'Información inicial'!F16</f>
        <v>2029</v>
      </c>
      <c r="F6" s="194">
        <f>+'Información inicial'!G16</f>
        <v>2030</v>
      </c>
      <c r="G6" s="195">
        <f>+'Información inicial'!H16</f>
        <v>2031</v>
      </c>
    </row>
    <row r="7" spans="2:7" x14ac:dyDescent="0.15">
      <c r="B7" s="544"/>
      <c r="C7" s="546"/>
      <c r="D7" s="546"/>
      <c r="E7" s="546"/>
      <c r="F7" s="546"/>
      <c r="G7" s="545"/>
    </row>
    <row r="8" spans="2:7" x14ac:dyDescent="0.15">
      <c r="B8" s="544"/>
      <c r="C8" s="546"/>
      <c r="D8" s="547">
        <f>+(D9-C9)/C9</f>
        <v>0.34279999999999988</v>
      </c>
      <c r="E8" s="547">
        <f>+(E9-D9)/D9</f>
        <v>0.37249999999999994</v>
      </c>
      <c r="F8" s="547">
        <f>+(F9-E9)/E9</f>
        <v>0.31159999999999988</v>
      </c>
      <c r="G8" s="547">
        <f>+(G9-F9)/F9</f>
        <v>0.29600000000000015</v>
      </c>
    </row>
    <row r="9" spans="2:7" x14ac:dyDescent="0.15">
      <c r="B9" s="544" t="s">
        <v>38</v>
      </c>
      <c r="C9" s="110">
        <f>+Ingresos!C266</f>
        <v>878322000</v>
      </c>
      <c r="D9" s="110">
        <f>+Ingresos!D266</f>
        <v>1179410781.5999999</v>
      </c>
      <c r="E9" s="110">
        <f>+Ingresos!E266</f>
        <v>1618741297.7459998</v>
      </c>
      <c r="F9" s="110">
        <f>+Ingresos!F266</f>
        <v>2123141086.1236532</v>
      </c>
      <c r="G9" s="110">
        <f>+Ingresos!G266</f>
        <v>2751590847.6162548</v>
      </c>
    </row>
    <row r="10" spans="2:7" x14ac:dyDescent="0.15">
      <c r="B10" s="544" t="s">
        <v>22</v>
      </c>
      <c r="C10" s="110">
        <f>+Egresos!C25</f>
        <v>175664400</v>
      </c>
      <c r="D10" s="110">
        <f>+Egresos!D25</f>
        <v>212829799.17311999</v>
      </c>
      <c r="E10" s="110">
        <f>+Egresos!E25</f>
        <v>265440559.85845912</v>
      </c>
      <c r="F10" s="110">
        <f>+Egresos!F25</f>
        <v>317465307.99536842</v>
      </c>
      <c r="G10" s="110">
        <f>+Egresos!G25</f>
        <v>380891069.97816789</v>
      </c>
    </row>
    <row r="11" spans="2:7" ht="15" thickBot="1" x14ac:dyDescent="0.2">
      <c r="B11" s="548" t="s">
        <v>449</v>
      </c>
      <c r="C11" s="549">
        <f>+C10/C9</f>
        <v>0.2</v>
      </c>
      <c r="D11" s="549">
        <f>+D10/D9</f>
        <v>0.1804543442314416</v>
      </c>
      <c r="E11" s="549">
        <f>+E10/E9</f>
        <v>0.16397960577645679</v>
      </c>
      <c r="F11" s="549">
        <f>+F10/F9</f>
        <v>0.14952624207135665</v>
      </c>
      <c r="G11" s="549">
        <f>+G10/G9</f>
        <v>0.13842576570137222</v>
      </c>
    </row>
    <row r="12" spans="2:7" ht="15" thickBot="1" x14ac:dyDescent="0.2">
      <c r="B12" s="112" t="s">
        <v>29</v>
      </c>
      <c r="C12" s="114">
        <f>+C9-C10</f>
        <v>702657600</v>
      </c>
      <c r="D12" s="114">
        <f>+D9-D10</f>
        <v>966580982.42687988</v>
      </c>
      <c r="E12" s="114">
        <f>+E9-E10</f>
        <v>1353300737.8875408</v>
      </c>
      <c r="F12" s="114">
        <f>+F9-F10</f>
        <v>1805675778.1282847</v>
      </c>
      <c r="G12" s="186">
        <f>+G9-G10</f>
        <v>2370699777.6380868</v>
      </c>
    </row>
    <row r="13" spans="2:7" x14ac:dyDescent="0.15">
      <c r="B13" s="544"/>
      <c r="C13" s="550"/>
      <c r="D13" s="550"/>
      <c r="E13" s="550"/>
      <c r="F13" s="550"/>
      <c r="G13" s="550"/>
    </row>
    <row r="14" spans="2:7" x14ac:dyDescent="0.15">
      <c r="B14" s="544" t="s">
        <v>1</v>
      </c>
      <c r="C14" s="110">
        <f>+Egresos!C27</f>
        <v>986063497.60000002</v>
      </c>
      <c r="D14" s="110">
        <f>+Egresos!D27</f>
        <v>1052269706.3566926</v>
      </c>
      <c r="E14" s="110">
        <f>+Egresos!E27</f>
        <v>1127702136.3627138</v>
      </c>
      <c r="F14" s="110">
        <f>+Egresos!F27</f>
        <v>1177820639.1597905</v>
      </c>
      <c r="G14" s="110">
        <f>+Egresos!G27</f>
        <v>1245708529.9368744</v>
      </c>
    </row>
    <row r="15" spans="2:7" ht="15" thickBot="1" x14ac:dyDescent="0.2">
      <c r="B15" s="544"/>
      <c r="C15" s="551"/>
      <c r="D15" s="551">
        <f>+(D14-C14)/C14</f>
        <v>6.714193245955577E-2</v>
      </c>
      <c r="E15" s="551">
        <f t="shared" ref="E15:G15" si="0">+(E14-D14)/D14</f>
        <v>7.1685452456094548E-2</v>
      </c>
      <c r="F15" s="551">
        <f t="shared" si="0"/>
        <v>4.4443032589021006E-2</v>
      </c>
      <c r="G15" s="551">
        <f t="shared" si="0"/>
        <v>5.7638564412924823E-2</v>
      </c>
    </row>
    <row r="16" spans="2:7" ht="15" thickBot="1" x14ac:dyDescent="0.2">
      <c r="B16" s="112" t="s">
        <v>39</v>
      </c>
      <c r="C16" s="114">
        <f>+C12-C14</f>
        <v>-283405897.60000002</v>
      </c>
      <c r="D16" s="114">
        <f>+D12-D14</f>
        <v>-85688723.92981267</v>
      </c>
      <c r="E16" s="114">
        <f>+E12-E14</f>
        <v>225598601.524827</v>
      </c>
      <c r="F16" s="114">
        <f>+F12-F14</f>
        <v>627855138.96849418</v>
      </c>
      <c r="G16" s="114">
        <f>+G12-G14</f>
        <v>1124991247.7012124</v>
      </c>
    </row>
    <row r="17" spans="2:7" x14ac:dyDescent="0.15">
      <c r="B17" s="544"/>
      <c r="C17" s="546"/>
      <c r="D17" s="552"/>
      <c r="E17" s="546"/>
      <c r="F17" s="546"/>
      <c r="G17" s="545"/>
    </row>
    <row r="18" spans="2:7" x14ac:dyDescent="0.15">
      <c r="B18" s="544" t="s">
        <v>17</v>
      </c>
      <c r="C18" s="546">
        <f>+Egresos!C51</f>
        <v>52532250.93145676</v>
      </c>
      <c r="D18" s="546">
        <f>+Egresos!D51</f>
        <v>43154973.864941441</v>
      </c>
      <c r="E18" s="546">
        <f>+Egresos!E51</f>
        <v>32652423.550444283</v>
      </c>
      <c r="F18" s="546">
        <f>+Egresos!F51</f>
        <v>20889567.198207464</v>
      </c>
      <c r="G18" s="546">
        <f>+Egresos!G51</f>
        <v>7715168.0837022029</v>
      </c>
    </row>
    <row r="19" spans="2:7" x14ac:dyDescent="0.15">
      <c r="B19" s="544" t="s">
        <v>244</v>
      </c>
      <c r="C19" s="546">
        <f>+Ingresos!C268</f>
        <v>0</v>
      </c>
      <c r="D19" s="553">
        <f>+Ingresos!D268</f>
        <v>0</v>
      </c>
      <c r="E19" s="553">
        <f>+Ingresos!E268</f>
        <v>0</v>
      </c>
      <c r="F19" s="553">
        <f>+Ingresos!F268</f>
        <v>8189224.143322113</v>
      </c>
      <c r="G19" s="553">
        <f>+Ingresos!G268</f>
        <v>13669735.016760763</v>
      </c>
    </row>
    <row r="20" spans="2:7" ht="15" thickBot="1" x14ac:dyDescent="0.2">
      <c r="B20" s="544"/>
      <c r="C20" s="546"/>
      <c r="D20" s="546"/>
      <c r="E20" s="546"/>
      <c r="F20" s="546"/>
      <c r="G20" s="545"/>
    </row>
    <row r="21" spans="2:7" ht="15" thickBot="1" x14ac:dyDescent="0.2">
      <c r="B21" s="112" t="s">
        <v>40</v>
      </c>
      <c r="C21" s="114">
        <f>+C16-C18+C19</f>
        <v>-335938148.53145677</v>
      </c>
      <c r="D21" s="114">
        <f>+D16-D18+D19</f>
        <v>-128843697.79475412</v>
      </c>
      <c r="E21" s="114">
        <f>+E16-E18+E19</f>
        <v>192946177.97438273</v>
      </c>
      <c r="F21" s="114">
        <f>+F16-F18+F19</f>
        <v>615154795.91360879</v>
      </c>
      <c r="G21" s="114">
        <f>+G16-G18+G19</f>
        <v>1130945814.6342711</v>
      </c>
    </row>
    <row r="22" spans="2:7" x14ac:dyDescent="0.15">
      <c r="B22" s="187"/>
      <c r="C22" s="188"/>
      <c r="D22" s="189"/>
      <c r="E22" s="188"/>
      <c r="F22" s="188"/>
      <c r="G22" s="190"/>
    </row>
    <row r="23" spans="2:7" x14ac:dyDescent="0.15">
      <c r="B23" s="544" t="s">
        <v>28</v>
      </c>
      <c r="C23" s="110">
        <f>IF(C21&gt;0,(C21*'Información inicial'!$C$2531),0)</f>
        <v>0</v>
      </c>
      <c r="D23" s="110">
        <f>IF(D21&gt;0,(D21*'Información inicial'!$C$2531),0)</f>
        <v>0</v>
      </c>
      <c r="E23" s="110">
        <f>IF(E21&gt;0,(E21*'Información inicial'!$C$2531),0)</f>
        <v>67531162.291033953</v>
      </c>
      <c r="F23" s="110">
        <f>IF(F21&gt;0,(F21*'Información inicial'!$C$2531),0)</f>
        <v>215304178.56976306</v>
      </c>
      <c r="G23" s="110">
        <f>IF(G21&gt;0,(G21*'Información inicial'!$C$2531),0)</f>
        <v>395831035.12199485</v>
      </c>
    </row>
    <row r="24" spans="2:7" ht="15" thickBot="1" x14ac:dyDescent="0.2">
      <c r="B24" s="548" t="s">
        <v>450</v>
      </c>
      <c r="C24" s="196">
        <f>+C25/C9</f>
        <v>-0.38247721055769612</v>
      </c>
      <c r="D24" s="196">
        <f t="shared" ref="D24:G24" si="1">+D25/D9</f>
        <v>-0.10924412410404077</v>
      </c>
      <c r="E24" s="196">
        <f t="shared" si="1"/>
        <v>7.7476874073690263E-2</v>
      </c>
      <c r="F24" s="196">
        <f t="shared" si="1"/>
        <v>0.18832974405571754</v>
      </c>
      <c r="G24" s="196">
        <f t="shared" si="1"/>
        <v>0.26715991592613325</v>
      </c>
    </row>
    <row r="25" spans="2:7" ht="15" thickBot="1" x14ac:dyDescent="0.2">
      <c r="B25" s="112" t="s">
        <v>27</v>
      </c>
      <c r="C25" s="114">
        <f>+C21-C23</f>
        <v>-335938148.53145677</v>
      </c>
      <c r="D25" s="114">
        <f>+D21-D23</f>
        <v>-128843697.79475412</v>
      </c>
      <c r="E25" s="114">
        <f>+E21-E23</f>
        <v>125415015.68334877</v>
      </c>
      <c r="F25" s="114">
        <f>+F21-F23</f>
        <v>399850617.34384573</v>
      </c>
      <c r="G25" s="114">
        <f>+G21-G23</f>
        <v>735114779.51227629</v>
      </c>
    </row>
    <row r="26" spans="2:7" x14ac:dyDescent="0.15">
      <c r="B26" s="554"/>
      <c r="C26" s="17"/>
      <c r="D26" s="554">
        <f>+(D25-C25)/C25</f>
        <v>-0.61646601209779128</v>
      </c>
      <c r="E26" s="554">
        <f t="shared" ref="E26:G26" si="2">+(E25-D25)/D25</f>
        <v>-1.9733888256073868</v>
      </c>
      <c r="F26" s="554">
        <f t="shared" si="2"/>
        <v>2.1882196494987443</v>
      </c>
      <c r="G26" s="554">
        <f t="shared" si="2"/>
        <v>0.83847353893197829</v>
      </c>
    </row>
    <row r="27" spans="2:7" x14ac:dyDescent="0.15">
      <c r="B27" s="555"/>
      <c r="C27" s="556"/>
      <c r="D27" s="556"/>
      <c r="E27" s="556"/>
      <c r="F27" s="556"/>
      <c r="G27" s="557"/>
    </row>
    <row r="28" spans="2:7" x14ac:dyDescent="0.15">
      <c r="B28" s="558"/>
      <c r="C28" s="559"/>
      <c r="D28" s="559"/>
      <c r="E28" s="559"/>
      <c r="F28" s="559"/>
      <c r="G28" s="560"/>
    </row>
    <row r="29" spans="2:7" x14ac:dyDescent="0.15">
      <c r="B29" s="558"/>
      <c r="C29" s="559"/>
      <c r="D29" s="559"/>
      <c r="E29" s="559"/>
      <c r="F29" s="559"/>
      <c r="G29" s="560"/>
    </row>
    <row r="30" spans="2:7" ht="29.25" customHeight="1" x14ac:dyDescent="0.15">
      <c r="B30" s="558"/>
      <c r="C30" s="559"/>
      <c r="D30" s="559"/>
      <c r="E30" s="559"/>
      <c r="F30" s="559"/>
      <c r="G30" s="560"/>
    </row>
    <row r="31" spans="2:7" x14ac:dyDescent="0.15">
      <c r="B31" s="558"/>
      <c r="C31" s="559"/>
      <c r="D31" s="559"/>
      <c r="E31" s="559"/>
      <c r="F31" s="559"/>
      <c r="G31" s="560"/>
    </row>
    <row r="32" spans="2:7" ht="70.5" customHeight="1" x14ac:dyDescent="0.15">
      <c r="B32" s="561"/>
      <c r="C32" s="562"/>
      <c r="D32" s="562"/>
      <c r="E32" s="562"/>
      <c r="F32" s="562"/>
      <c r="G32" s="563"/>
    </row>
    <row r="33" x14ac:dyDescent="0.15"/>
  </sheetData>
  <sheetProtection algorithmName="SHA-512" hashValue="b0I9XbNV9UBt5ly/EZLlC8JoDu5RiKaHCsvVtvwJoXTOchOqghbC9XVPc2LzWsBrTesTtvFBYmbGx66QEI0rPw==" saltValue="q86jkEdm2f3tK/5XykU7KQ==" spinCount="100000" sheet="1" scenarios="1" selectLockedCells="1" selectUnlockedCells="1"/>
  <mergeCells count="3">
    <mergeCell ref="B4:G4"/>
    <mergeCell ref="B2:G2"/>
    <mergeCell ref="B27:G32"/>
  </mergeCells>
  <phoneticPr fontId="0" type="noConversion"/>
  <pageMargins left="0.7" right="0.7" top="0.75" bottom="0.75" header="0.3" footer="0.3"/>
  <pageSetup scale="71"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5"/>
  <sheetViews>
    <sheetView zoomScale="130" zoomScaleNormal="130" zoomScalePageLayoutView="125" workbookViewId="0">
      <selection activeCell="C14" sqref="C14"/>
    </sheetView>
  </sheetViews>
  <sheetFormatPr baseColWidth="10" defaultColWidth="0" defaultRowHeight="14" zeroHeight="1" x14ac:dyDescent="0.15"/>
  <cols>
    <col min="1" max="1" width="2.6640625" style="567" customWidth="1"/>
    <col min="2" max="2" width="34.5" style="567" customWidth="1"/>
    <col min="3" max="3" width="15.6640625" style="587" customWidth="1"/>
    <col min="4" max="4" width="22.33203125" style="587" customWidth="1"/>
    <col min="5" max="5" width="20.33203125" style="587" customWidth="1"/>
    <col min="6" max="6" width="21.5" style="587" customWidth="1"/>
    <col min="7" max="7" width="20.1640625" style="587" customWidth="1"/>
    <col min="8" max="8" width="26.83203125" style="587" customWidth="1"/>
    <col min="9" max="9" width="2.6640625" style="567" customWidth="1"/>
    <col min="10" max="16384" width="0" style="567" hidden="1"/>
  </cols>
  <sheetData>
    <row r="1" spans="1:9" x14ac:dyDescent="0.15">
      <c r="A1" s="565"/>
      <c r="B1" s="565"/>
      <c r="C1" s="566"/>
      <c r="D1" s="566"/>
      <c r="E1" s="566"/>
      <c r="F1" s="566"/>
      <c r="G1" s="566"/>
      <c r="H1" s="566"/>
      <c r="I1" s="565"/>
    </row>
    <row r="2" spans="1:9" x14ac:dyDescent="0.15">
      <c r="A2" s="565"/>
      <c r="B2" s="564" t="str">
        <f>+'Estado de resultados'!B2:G2</f>
        <v>ConectaDos</v>
      </c>
      <c r="C2" s="564"/>
      <c r="D2" s="564"/>
      <c r="E2" s="564"/>
      <c r="F2" s="564"/>
      <c r="G2" s="564"/>
      <c r="H2" s="564"/>
      <c r="I2" s="565"/>
    </row>
    <row r="3" spans="1:9" x14ac:dyDescent="0.15">
      <c r="A3" s="565"/>
      <c r="B3" s="565"/>
      <c r="C3" s="566"/>
      <c r="D3" s="566"/>
      <c r="E3" s="566"/>
      <c r="F3" s="566"/>
      <c r="G3" s="566"/>
      <c r="H3" s="566"/>
      <c r="I3" s="565"/>
    </row>
    <row r="4" spans="1:9" x14ac:dyDescent="0.15">
      <c r="A4" s="565"/>
      <c r="B4" s="564" t="s">
        <v>69</v>
      </c>
      <c r="C4" s="564"/>
      <c r="D4" s="564"/>
      <c r="E4" s="564"/>
      <c r="F4" s="564"/>
      <c r="G4" s="564"/>
      <c r="H4" s="564"/>
      <c r="I4" s="565"/>
    </row>
    <row r="5" spans="1:9" x14ac:dyDescent="0.15">
      <c r="A5" s="565"/>
      <c r="B5" s="565"/>
      <c r="C5" s="566"/>
      <c r="D5" s="566"/>
      <c r="E5" s="566"/>
      <c r="F5" s="566"/>
      <c r="G5" s="566"/>
      <c r="H5" s="566"/>
      <c r="I5" s="565"/>
    </row>
    <row r="6" spans="1:9" x14ac:dyDescent="0.15">
      <c r="A6" s="565"/>
      <c r="B6" s="565"/>
      <c r="C6" s="3">
        <f>+D6-1</f>
        <v>2026</v>
      </c>
      <c r="D6" s="3">
        <f>+'Estado de resultados'!C6</f>
        <v>2027</v>
      </c>
      <c r="E6" s="3">
        <f>+'Estado de resultados'!D6</f>
        <v>2028</v>
      </c>
      <c r="F6" s="3">
        <f>+'Estado de resultados'!E6</f>
        <v>2029</v>
      </c>
      <c r="G6" s="3">
        <f>+'Estado de resultados'!F6</f>
        <v>2030</v>
      </c>
      <c r="H6" s="3">
        <f>+'Estado de resultados'!G6</f>
        <v>2031</v>
      </c>
      <c r="I6" s="565"/>
    </row>
    <row r="7" spans="1:9" x14ac:dyDescent="0.15">
      <c r="A7" s="565"/>
      <c r="B7" s="568"/>
      <c r="C7" s="569"/>
      <c r="D7" s="569"/>
      <c r="E7" s="569"/>
      <c r="F7" s="569"/>
      <c r="G7" s="569"/>
      <c r="H7" s="569"/>
      <c r="I7" s="565"/>
    </row>
    <row r="8" spans="1:9" x14ac:dyDescent="0.15">
      <c r="A8" s="565"/>
      <c r="B8" s="570" t="s">
        <v>68</v>
      </c>
      <c r="C8" s="571">
        <v>0</v>
      </c>
      <c r="D8" s="571">
        <f>+C37</f>
        <v>472636748.79999995</v>
      </c>
      <c r="E8" s="571">
        <f>+D37</f>
        <v>47789824.714249611</v>
      </c>
      <c r="F8" s="571">
        <f>+E37</f>
        <v>-165778741.04742265</v>
      </c>
      <c r="G8" s="571">
        <f>+F37</f>
        <v>-78293012.477694988</v>
      </c>
      <c r="H8" s="571">
        <f>+G37</f>
        <v>321846041.71059299</v>
      </c>
      <c r="I8" s="565"/>
    </row>
    <row r="9" spans="1:9" x14ac:dyDescent="0.15">
      <c r="A9" s="565"/>
      <c r="B9" s="572"/>
      <c r="C9" s="573"/>
      <c r="D9" s="573"/>
      <c r="E9" s="573"/>
      <c r="F9" s="573"/>
      <c r="G9" s="573"/>
      <c r="H9" s="573"/>
      <c r="I9" s="565"/>
    </row>
    <row r="10" spans="1:9" x14ac:dyDescent="0.15">
      <c r="A10" s="565"/>
      <c r="B10" s="574" t="s">
        <v>70</v>
      </c>
      <c r="C10" s="573"/>
      <c r="D10" s="573"/>
      <c r="E10" s="573"/>
      <c r="F10" s="573"/>
      <c r="G10" s="573"/>
      <c r="H10" s="573"/>
      <c r="I10" s="565"/>
    </row>
    <row r="11" spans="1:9" x14ac:dyDescent="0.15">
      <c r="A11" s="565"/>
      <c r="B11" s="572"/>
      <c r="C11" s="573"/>
      <c r="D11" s="573"/>
      <c r="E11" s="575">
        <f>+E13/E12</f>
        <v>6.7701140087199074E-2</v>
      </c>
      <c r="F11" s="575">
        <f t="shared" ref="F11:H11" si="0">+F13/F12</f>
        <v>6.6236131809902302E-2</v>
      </c>
      <c r="G11" s="575">
        <f t="shared" si="0"/>
        <v>6.9311597216446252E-2</v>
      </c>
      <c r="H11" s="575">
        <f t="shared" si="0"/>
        <v>7.0145903479236812E-2</v>
      </c>
      <c r="I11" s="565"/>
    </row>
    <row r="12" spans="1:9" x14ac:dyDescent="0.15">
      <c r="A12" s="565"/>
      <c r="B12" s="4" t="s">
        <v>72</v>
      </c>
      <c r="C12" s="5"/>
      <c r="D12" s="5">
        <f>+'Información inicial'!D2546</f>
        <v>805128500</v>
      </c>
      <c r="E12" s="5">
        <f>+'Información inicial'!E2546</f>
        <v>1081126549.8</v>
      </c>
      <c r="F12" s="5">
        <f>+'Información inicial'!F2546</f>
        <v>1483846189.6004999</v>
      </c>
      <c r="G12" s="5">
        <f>+'Información inicial'!G2546</f>
        <v>1946212662.2800159</v>
      </c>
      <c r="H12" s="5">
        <f>+'Información inicial'!H2546</f>
        <v>2522291610.3149004</v>
      </c>
      <c r="I12" s="565"/>
    </row>
    <row r="13" spans="1:9" x14ac:dyDescent="0.15">
      <c r="A13" s="565"/>
      <c r="B13" s="4" t="s">
        <v>76</v>
      </c>
      <c r="C13" s="5"/>
      <c r="D13" s="5"/>
      <c r="E13" s="5">
        <f>+'Información inicial'!D2542</f>
        <v>73193500</v>
      </c>
      <c r="F13" s="5">
        <f>+'Información inicial'!E2542</f>
        <v>98284231.799999997</v>
      </c>
      <c r="G13" s="5">
        <f>+'Información inicial'!F2542</f>
        <v>134895108.1455</v>
      </c>
      <c r="H13" s="5">
        <f>+'Información inicial'!G2542</f>
        <v>176928423.84363779</v>
      </c>
      <c r="I13" s="565"/>
    </row>
    <row r="14" spans="1:9" x14ac:dyDescent="0.15">
      <c r="A14" s="565"/>
      <c r="B14" s="4" t="s">
        <v>73</v>
      </c>
      <c r="C14" s="5">
        <f>+'Información inicial'!C2523</f>
        <v>496436748.79999995</v>
      </c>
      <c r="D14" s="5"/>
      <c r="E14" s="5"/>
      <c r="F14" s="5"/>
      <c r="G14" s="5"/>
      <c r="H14" s="5"/>
      <c r="I14" s="565"/>
    </row>
    <row r="15" spans="1:9" x14ac:dyDescent="0.15">
      <c r="A15" s="565"/>
      <c r="B15" s="4" t="s">
        <v>74</v>
      </c>
      <c r="C15" s="5">
        <f>+'Información inicial'!C2521</f>
        <v>90000000</v>
      </c>
      <c r="D15" s="5"/>
      <c r="E15" s="5"/>
      <c r="F15" s="5"/>
      <c r="G15" s="5"/>
      <c r="H15" s="5"/>
      <c r="I15" s="565"/>
    </row>
    <row r="16" spans="1:9" x14ac:dyDescent="0.15">
      <c r="A16" s="565"/>
      <c r="B16" s="4" t="s">
        <v>292</v>
      </c>
      <c r="C16" s="5"/>
      <c r="D16" s="5"/>
      <c r="E16" s="5">
        <f>+Ingresos!D268</f>
        <v>0</v>
      </c>
      <c r="F16" s="5">
        <f>+Ingresos!E268</f>
        <v>0</v>
      </c>
      <c r="G16" s="5">
        <f>+Ingresos!F268</f>
        <v>8189224.143322113</v>
      </c>
      <c r="H16" s="5">
        <f>+Ingresos!G268</f>
        <v>13669735.016760763</v>
      </c>
      <c r="I16" s="565"/>
    </row>
    <row r="17" spans="1:9" x14ac:dyDescent="0.15">
      <c r="A17" s="565"/>
      <c r="B17" s="4" t="s">
        <v>75</v>
      </c>
      <c r="C17" s="5"/>
      <c r="D17" s="5"/>
      <c r="E17" s="5"/>
      <c r="F17" s="5"/>
      <c r="G17" s="5"/>
      <c r="H17" s="5"/>
      <c r="I17" s="565"/>
    </row>
    <row r="18" spans="1:9" x14ac:dyDescent="0.15">
      <c r="A18" s="565"/>
      <c r="B18" s="4"/>
      <c r="C18" s="5"/>
      <c r="D18" s="5"/>
      <c r="E18" s="8"/>
      <c r="F18" s="8"/>
      <c r="G18" s="8"/>
      <c r="H18" s="8"/>
      <c r="I18" s="565"/>
    </row>
    <row r="19" spans="1:9" x14ac:dyDescent="0.15">
      <c r="A19" s="565"/>
      <c r="B19" s="1" t="s">
        <v>81</v>
      </c>
      <c r="C19" s="2">
        <f t="shared" ref="C19:H19" si="1">SUM(C11:C17)</f>
        <v>586436748.79999995</v>
      </c>
      <c r="D19" s="2">
        <f>SUM(D11:D17)</f>
        <v>805128500</v>
      </c>
      <c r="E19" s="2">
        <f t="shared" si="1"/>
        <v>1154320049.8677011</v>
      </c>
      <c r="F19" s="2">
        <f t="shared" si="1"/>
        <v>1582130421.4667358</v>
      </c>
      <c r="G19" s="2">
        <f t="shared" si="1"/>
        <v>2089296994.6381497</v>
      </c>
      <c r="H19" s="2">
        <f t="shared" si="1"/>
        <v>2712889769.2454453</v>
      </c>
      <c r="I19" s="565"/>
    </row>
    <row r="20" spans="1:9" x14ac:dyDescent="0.15">
      <c r="A20" s="565"/>
      <c r="B20" s="4"/>
      <c r="C20" s="573"/>
      <c r="D20" s="573"/>
      <c r="E20" s="573"/>
      <c r="F20" s="573"/>
      <c r="G20" s="573"/>
      <c r="H20" s="573"/>
      <c r="I20" s="565"/>
    </row>
    <row r="21" spans="1:9" x14ac:dyDescent="0.15">
      <c r="A21" s="565"/>
      <c r="B21" s="574" t="s">
        <v>71</v>
      </c>
      <c r="C21" s="573"/>
      <c r="D21" s="573"/>
      <c r="E21" s="573"/>
      <c r="F21" s="573"/>
      <c r="G21" s="573"/>
      <c r="H21" s="573"/>
      <c r="I21" s="565"/>
    </row>
    <row r="22" spans="1:9" x14ac:dyDescent="0.15">
      <c r="A22" s="565"/>
      <c r="B22" s="4"/>
      <c r="C22" s="573"/>
      <c r="D22" s="573"/>
      <c r="E22" s="576">
        <f>+(E23-D23)/D23</f>
        <v>0.21157046716989897</v>
      </c>
      <c r="F22" s="576">
        <f t="shared" ref="F22:H22" si="2">+(F23-E23)/E23</f>
        <v>0.24719640242926924</v>
      </c>
      <c r="G22" s="576">
        <f t="shared" si="2"/>
        <v>0.1959939662749749</v>
      </c>
      <c r="H22" s="576">
        <f t="shared" si="2"/>
        <v>0.19978800954126547</v>
      </c>
      <c r="I22" s="565"/>
    </row>
    <row r="23" spans="1:9" x14ac:dyDescent="0.15">
      <c r="A23" s="565"/>
      <c r="B23" s="4" t="s">
        <v>173</v>
      </c>
      <c r="C23" s="5"/>
      <c r="D23" s="5">
        <f>+Egresos!C10+Egresos!C8-'Información inicial'!D2511-'Información inicial'!D2544+'Información inicial'!D2543</f>
        <v>161025700</v>
      </c>
      <c r="E23" s="5">
        <f>+Egresos!D10+Egresos!D8-E25+'Información inicial'!D2544-'Información inicial'!E2544-'Información inicial'!D2543+'Información inicial'!E2543</f>
        <v>195093982.57536</v>
      </c>
      <c r="F23" s="5">
        <f>+Egresos!E10+Egresos!E8-F25+'Información inicial'!E2544-'Información inicial'!F2544-'Información inicial'!E2543+'Información inicial'!F2543</f>
        <v>243320513.20358753</v>
      </c>
      <c r="G23" s="5">
        <f>+Egresos!F10+Egresos!F8-G25+'Información inicial'!F2544-'Información inicial'!G2544-'Información inicial'!F2543+'Información inicial'!G2543</f>
        <v>291009865.66242105</v>
      </c>
      <c r="H23" s="5">
        <f>+Egresos!G10+Egresos!G8-H25+'Información inicial'!G2544-'Información inicial'!H2544-'Información inicial'!G2543+'Información inicial'!H2543</f>
        <v>349150147.4799872</v>
      </c>
      <c r="I23" s="565"/>
    </row>
    <row r="24" spans="1:9" x14ac:dyDescent="0.15">
      <c r="A24" s="565"/>
      <c r="B24" s="4" t="s">
        <v>1</v>
      </c>
      <c r="C24" s="5"/>
      <c r="D24" s="5">
        <f>+Egresos!C27</f>
        <v>986063497.60000002</v>
      </c>
      <c r="E24" s="5">
        <f>+Egresos!D27</f>
        <v>1052269706.3566926</v>
      </c>
      <c r="F24" s="5">
        <f>+Egresos!E27</f>
        <v>1127702136.3627138</v>
      </c>
      <c r="G24" s="5">
        <f>+Egresos!F27</f>
        <v>1177820639.1597905</v>
      </c>
      <c r="H24" s="5">
        <f>+Egresos!G27</f>
        <v>1245708529.9368744</v>
      </c>
      <c r="I24" s="565"/>
    </row>
    <row r="25" spans="1:9" x14ac:dyDescent="0.15">
      <c r="A25" s="565"/>
      <c r="B25" s="4" t="s">
        <v>77</v>
      </c>
      <c r="C25" s="5"/>
      <c r="D25" s="5"/>
      <c r="E25" s="5">
        <f>+'Información inicial'!D2544</f>
        <v>14638700</v>
      </c>
      <c r="F25" s="5">
        <f>+'Información inicial'!E2544</f>
        <v>17735816.597759999</v>
      </c>
      <c r="G25" s="5">
        <f>+'Información inicial'!F2544</f>
        <v>22120046.654871594</v>
      </c>
      <c r="H25" s="5">
        <f>+'Información inicial'!G2544</f>
        <v>26455442.33294737</v>
      </c>
      <c r="I25" s="565"/>
    </row>
    <row r="26" spans="1:9" x14ac:dyDescent="0.15">
      <c r="A26" s="565"/>
      <c r="B26" s="4" t="s">
        <v>256</v>
      </c>
      <c r="C26" s="5">
        <f>+'Información inicial'!C2467+'Información inicial'!D2511</f>
        <v>113800000</v>
      </c>
      <c r="D26" s="5"/>
      <c r="E26" s="5"/>
      <c r="F26" s="5"/>
      <c r="G26" s="5"/>
      <c r="H26" s="5"/>
      <c r="I26" s="565"/>
    </row>
    <row r="27" spans="1:9" x14ac:dyDescent="0.15">
      <c r="A27" s="565"/>
      <c r="B27" s="4" t="s">
        <v>78</v>
      </c>
      <c r="C27" s="5"/>
      <c r="D27" s="5">
        <f>+'Plan Amortización'!E25</f>
        <v>78143975.554293633</v>
      </c>
      <c r="E27" s="5">
        <f>+'Plan Amortización'!E40</f>
        <v>87521252.620808959</v>
      </c>
      <c r="F27" s="5">
        <f>+'Plan Amortización'!E55</f>
        <v>98023802.935306132</v>
      </c>
      <c r="G27" s="5">
        <f>+'Plan Amortización'!E70</f>
        <v>109786659.28754294</v>
      </c>
      <c r="H27" s="5">
        <f>+'Plan Amortización'!E85</f>
        <v>122961058.40204819</v>
      </c>
      <c r="I27" s="565"/>
    </row>
    <row r="28" spans="1:9" x14ac:dyDescent="0.15">
      <c r="A28" s="565"/>
      <c r="B28" s="4" t="s">
        <v>257</v>
      </c>
      <c r="C28" s="5"/>
      <c r="D28" s="5">
        <f>+'Estado de resultados'!C18</f>
        <v>52532250.93145676</v>
      </c>
      <c r="E28" s="5">
        <f>+'Estado de resultados'!D18</f>
        <v>43154973.864941441</v>
      </c>
      <c r="F28" s="5">
        <f>+'Estado de resultados'!E18</f>
        <v>32652423.550444283</v>
      </c>
      <c r="G28" s="5">
        <f>+'Estado de resultados'!F18</f>
        <v>20889567.198207464</v>
      </c>
      <c r="H28" s="5">
        <f>+'Estado de resultados'!G18</f>
        <v>7715168.0837022029</v>
      </c>
      <c r="I28" s="565"/>
    </row>
    <row r="29" spans="1:9" x14ac:dyDescent="0.15">
      <c r="A29" s="565"/>
      <c r="B29" s="4" t="s">
        <v>28</v>
      </c>
      <c r="C29" s="5"/>
      <c r="D29" s="5"/>
      <c r="E29" s="5">
        <f>+'Estado de resultados'!C23</f>
        <v>0</v>
      </c>
      <c r="F29" s="5">
        <f>+'Estado de resultados'!D23</f>
        <v>0</v>
      </c>
      <c r="G29" s="5">
        <f>+'Estado de resultados'!E23</f>
        <v>67531162.291033953</v>
      </c>
      <c r="H29" s="5">
        <f>+'Estado de resultados'!F23</f>
        <v>215304178.56976306</v>
      </c>
      <c r="I29" s="565"/>
    </row>
    <row r="30" spans="1:9" x14ac:dyDescent="0.15">
      <c r="A30" s="565"/>
      <c r="B30" s="4" t="s">
        <v>31</v>
      </c>
      <c r="C30" s="5"/>
      <c r="D30" s="5"/>
      <c r="E30" s="5"/>
      <c r="F30" s="5"/>
      <c r="G30" s="5"/>
      <c r="H30" s="5"/>
      <c r="I30" s="565"/>
    </row>
    <row r="31" spans="1:9" x14ac:dyDescent="0.15">
      <c r="A31" s="565"/>
      <c r="B31" s="4" t="s">
        <v>79</v>
      </c>
      <c r="C31" s="5"/>
      <c r="D31" s="5">
        <f>-Egresos!C45-Egresos!C46</f>
        <v>-47790000</v>
      </c>
      <c r="E31" s="5">
        <f>-Egresos!D45-Egresos!D46</f>
        <v>-24790000</v>
      </c>
      <c r="F31" s="5">
        <f>-Egresos!E45-Egresos!E46</f>
        <v>-24790000</v>
      </c>
      <c r="G31" s="5">
        <f>-Egresos!F45-Egresos!F46</f>
        <v>0</v>
      </c>
      <c r="H31" s="5">
        <f>-Egresos!G45-Egresos!G46</f>
        <v>0</v>
      </c>
      <c r="I31" s="565"/>
    </row>
    <row r="32" spans="1:9" x14ac:dyDescent="0.15">
      <c r="A32" s="565"/>
      <c r="B32" s="4"/>
      <c r="C32" s="5"/>
      <c r="D32" s="5"/>
      <c r="E32" s="5"/>
      <c r="F32" s="5"/>
      <c r="G32" s="5"/>
      <c r="H32" s="5"/>
      <c r="I32" s="565"/>
    </row>
    <row r="33" spans="1:9" x14ac:dyDescent="0.15">
      <c r="A33" s="565"/>
      <c r="B33" s="1" t="s">
        <v>80</v>
      </c>
      <c r="C33" s="2">
        <f t="shared" ref="C33:H33" si="3">SUM(C22:C31)</f>
        <v>113800000</v>
      </c>
      <c r="D33" s="2">
        <f t="shared" si="3"/>
        <v>1229975424.0857503</v>
      </c>
      <c r="E33" s="2">
        <f t="shared" si="3"/>
        <v>1367888615.6293733</v>
      </c>
      <c r="F33" s="2">
        <f t="shared" si="3"/>
        <v>1494644692.8970082</v>
      </c>
      <c r="G33" s="2">
        <f t="shared" si="3"/>
        <v>1689157940.4498618</v>
      </c>
      <c r="H33" s="2">
        <f t="shared" si="3"/>
        <v>1967294525.0051103</v>
      </c>
      <c r="I33" s="565"/>
    </row>
    <row r="34" spans="1:9" x14ac:dyDescent="0.15">
      <c r="A34" s="565"/>
      <c r="B34" s="4"/>
      <c r="C34" s="573"/>
      <c r="D34" s="573"/>
      <c r="E34" s="573"/>
      <c r="F34" s="573"/>
      <c r="G34" s="573"/>
      <c r="H34" s="573"/>
      <c r="I34" s="565"/>
    </row>
    <row r="35" spans="1:9" x14ac:dyDescent="0.15">
      <c r="A35" s="565"/>
      <c r="B35" s="1" t="s">
        <v>82</v>
      </c>
      <c r="C35" s="2">
        <f t="shared" ref="C35:H35" si="4">+C19-C33</f>
        <v>472636748.79999995</v>
      </c>
      <c r="D35" s="2">
        <f t="shared" si="4"/>
        <v>-424846924.08575034</v>
      </c>
      <c r="E35" s="2">
        <f t="shared" si="4"/>
        <v>-213568565.76167226</v>
      </c>
      <c r="F35" s="2">
        <f t="shared" si="4"/>
        <v>87485728.569727659</v>
      </c>
      <c r="G35" s="2">
        <f t="shared" si="4"/>
        <v>400139054.18828797</v>
      </c>
      <c r="H35" s="2">
        <f t="shared" si="4"/>
        <v>745595244.24033499</v>
      </c>
      <c r="I35" s="565"/>
    </row>
    <row r="36" spans="1:9" x14ac:dyDescent="0.15">
      <c r="A36" s="565"/>
      <c r="B36" s="6"/>
      <c r="C36" s="7"/>
      <c r="D36" s="7"/>
      <c r="E36" s="7"/>
      <c r="F36" s="7"/>
      <c r="G36" s="7"/>
      <c r="H36" s="7"/>
      <c r="I36" s="565"/>
    </row>
    <row r="37" spans="1:9" x14ac:dyDescent="0.15">
      <c r="A37" s="565"/>
      <c r="B37" s="1" t="s">
        <v>83</v>
      </c>
      <c r="C37" s="2">
        <f t="shared" ref="C37:H37" si="5">+C8+C35</f>
        <v>472636748.79999995</v>
      </c>
      <c r="D37" s="2">
        <f t="shared" si="5"/>
        <v>47789824.714249611</v>
      </c>
      <c r="E37" s="2">
        <f>+E8+E35</f>
        <v>-165778741.04742265</v>
      </c>
      <c r="F37" s="2">
        <f t="shared" si="5"/>
        <v>-78293012.477694988</v>
      </c>
      <c r="G37" s="2">
        <f t="shared" si="5"/>
        <v>321846041.71059299</v>
      </c>
      <c r="H37" s="2">
        <f t="shared" si="5"/>
        <v>1067441285.950928</v>
      </c>
      <c r="I37" s="565"/>
    </row>
    <row r="38" spans="1:9" x14ac:dyDescent="0.15">
      <c r="A38" s="565"/>
      <c r="B38" s="565"/>
      <c r="C38" s="566"/>
      <c r="D38" s="566"/>
      <c r="E38" s="577"/>
      <c r="F38" s="577"/>
      <c r="G38" s="577"/>
      <c r="H38" s="577"/>
      <c r="I38" s="565"/>
    </row>
    <row r="39" spans="1:9" x14ac:dyDescent="0.15">
      <c r="A39" s="565"/>
      <c r="B39" s="578"/>
      <c r="C39" s="579"/>
      <c r="D39" s="579"/>
      <c r="E39" s="579"/>
      <c r="F39" s="579"/>
      <c r="G39" s="579"/>
      <c r="H39" s="580"/>
      <c r="I39" s="565"/>
    </row>
    <row r="40" spans="1:9" ht="25.5" customHeight="1" x14ac:dyDescent="0.15">
      <c r="A40" s="565"/>
      <c r="B40" s="581"/>
      <c r="C40" s="582"/>
      <c r="D40" s="582"/>
      <c r="E40" s="582"/>
      <c r="F40" s="582"/>
      <c r="G40" s="582"/>
      <c r="H40" s="583"/>
      <c r="I40" s="565"/>
    </row>
    <row r="41" spans="1:9" x14ac:dyDescent="0.15">
      <c r="A41" s="565"/>
      <c r="B41" s="581"/>
      <c r="C41" s="582"/>
      <c r="D41" s="582"/>
      <c r="E41" s="582"/>
      <c r="F41" s="582"/>
      <c r="G41" s="582"/>
      <c r="H41" s="583"/>
      <c r="I41" s="565"/>
    </row>
    <row r="42" spans="1:9" x14ac:dyDescent="0.15">
      <c r="A42" s="565"/>
      <c r="B42" s="581"/>
      <c r="C42" s="582"/>
      <c r="D42" s="582"/>
      <c r="E42" s="582"/>
      <c r="F42" s="582"/>
      <c r="G42" s="582"/>
      <c r="H42" s="583"/>
      <c r="I42" s="565"/>
    </row>
    <row r="43" spans="1:9" x14ac:dyDescent="0.15">
      <c r="A43" s="565"/>
      <c r="B43" s="581"/>
      <c r="C43" s="582"/>
      <c r="D43" s="582"/>
      <c r="E43" s="582"/>
      <c r="F43" s="582"/>
      <c r="G43" s="582"/>
      <c r="H43" s="583"/>
      <c r="I43" s="565"/>
    </row>
    <row r="44" spans="1:9" ht="45" customHeight="1" x14ac:dyDescent="0.15">
      <c r="A44" s="565"/>
      <c r="B44" s="584"/>
      <c r="C44" s="585"/>
      <c r="D44" s="585"/>
      <c r="E44" s="585"/>
      <c r="F44" s="585"/>
      <c r="G44" s="585"/>
      <c r="H44" s="586"/>
      <c r="I44" s="565"/>
    </row>
    <row r="45" spans="1:9" x14ac:dyDescent="0.15">
      <c r="A45" s="565"/>
      <c r="B45" s="565"/>
      <c r="C45" s="566"/>
      <c r="D45" s="566"/>
      <c r="E45" s="566"/>
      <c r="F45" s="566"/>
      <c r="G45" s="566"/>
      <c r="H45" s="566"/>
      <c r="I45" s="565"/>
    </row>
  </sheetData>
  <sheetProtection algorithmName="SHA-512" hashValue="58EXWbr/0wt9PyU94QrqztyQkcxe+yeTXCaYZsCjVsJz7OXmfR0cEyhdjgLsmo3EhtNKunOXjj6EdF2xpA+ToQ==" saltValue="RefIynuutWa0+vnF1Vopuw==" spinCount="100000" sheet="1" objects="1" scenarios="1" selectLockedCells="1" selectUnlockedCells="1"/>
  <mergeCells count="3">
    <mergeCell ref="B4:H4"/>
    <mergeCell ref="B2:H2"/>
    <mergeCell ref="B39:H44"/>
  </mergeCells>
  <phoneticPr fontId="0" type="noConversion"/>
  <pageMargins left="0.7" right="0.7" top="0.75" bottom="0.75" header="0.3" footer="0.3"/>
  <pageSetup orientation="portrait"/>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67"/>
  <sheetViews>
    <sheetView zoomScale="140" zoomScaleNormal="140" zoomScalePageLayoutView="125" workbookViewId="0">
      <selection activeCell="H10" sqref="H10"/>
    </sheetView>
  </sheetViews>
  <sheetFormatPr baseColWidth="10" defaultColWidth="0" defaultRowHeight="14" zeroHeight="1" x14ac:dyDescent="0.15"/>
  <cols>
    <col min="1" max="1" width="2.6640625" style="81" customWidth="1"/>
    <col min="2" max="2" width="41" style="81" customWidth="1"/>
    <col min="3" max="3" width="13.83203125" style="82" customWidth="1"/>
    <col min="4" max="6" width="15.33203125" style="82" bestFit="1" customWidth="1"/>
    <col min="7" max="7" width="16.5" style="82" customWidth="1"/>
    <col min="8" max="8" width="15.33203125" style="82" customWidth="1"/>
    <col min="9" max="9" width="11" style="81" customWidth="1"/>
    <col min="10" max="16384" width="0" style="81" hidden="1"/>
  </cols>
  <sheetData>
    <row r="1" spans="1:9" s="82" customFormat="1" x14ac:dyDescent="0.15">
      <c r="A1" s="81"/>
      <c r="B1" s="81"/>
      <c r="C1" s="81"/>
      <c r="D1" s="81"/>
      <c r="E1" s="81"/>
      <c r="F1" s="81"/>
      <c r="G1" s="81"/>
      <c r="H1" s="81"/>
      <c r="I1" s="81"/>
    </row>
    <row r="2" spans="1:9" s="82" customFormat="1" x14ac:dyDescent="0.15">
      <c r="A2" s="81"/>
      <c r="B2" s="458" t="str">
        <f>+Inversión!B2</f>
        <v>ConectaDos</v>
      </c>
      <c r="C2" s="458"/>
      <c r="D2" s="458"/>
      <c r="E2" s="458"/>
      <c r="F2" s="458"/>
      <c r="G2" s="458"/>
      <c r="H2" s="458"/>
      <c r="I2" s="81"/>
    </row>
    <row r="3" spans="1:9" s="82" customFormat="1" x14ac:dyDescent="0.15">
      <c r="A3" s="81"/>
      <c r="B3" s="81"/>
      <c r="C3" s="81"/>
      <c r="D3" s="81"/>
      <c r="E3" s="81"/>
      <c r="F3" s="81"/>
      <c r="G3" s="81"/>
      <c r="H3" s="81"/>
      <c r="I3" s="81"/>
    </row>
    <row r="4" spans="1:9" s="82" customFormat="1" x14ac:dyDescent="0.15">
      <c r="A4" s="81"/>
      <c r="B4" s="458" t="s">
        <v>61</v>
      </c>
      <c r="C4" s="458"/>
      <c r="D4" s="458"/>
      <c r="E4" s="458"/>
      <c r="F4" s="458"/>
      <c r="G4" s="458"/>
      <c r="H4" s="458"/>
      <c r="I4" s="81"/>
    </row>
    <row r="5" spans="1:9" s="82" customFormat="1" x14ac:dyDescent="0.15">
      <c r="A5" s="81"/>
      <c r="B5" s="81"/>
      <c r="C5" s="81"/>
      <c r="D5" s="81"/>
      <c r="E5" s="81"/>
      <c r="F5" s="81"/>
      <c r="G5" s="81"/>
      <c r="H5" s="81"/>
      <c r="I5" s="81"/>
    </row>
    <row r="6" spans="1:9" s="82" customFormat="1" x14ac:dyDescent="0.15">
      <c r="A6" s="81"/>
      <c r="B6" s="81"/>
      <c r="C6" s="67">
        <f>+D6-1</f>
        <v>2026</v>
      </c>
      <c r="D6" s="67">
        <f>+'Estado de resultados'!C6</f>
        <v>2027</v>
      </c>
      <c r="E6" s="67">
        <f>+'Estado de resultados'!D6</f>
        <v>2028</v>
      </c>
      <c r="F6" s="67">
        <f>+'Estado de resultados'!E6</f>
        <v>2029</v>
      </c>
      <c r="G6" s="67">
        <f>+'Estado de resultados'!F6</f>
        <v>2030</v>
      </c>
      <c r="H6" s="67">
        <f>+'Estado de resultados'!G6</f>
        <v>2031</v>
      </c>
      <c r="I6" s="81"/>
    </row>
    <row r="7" spans="1:9" s="82" customFormat="1" x14ac:dyDescent="0.15">
      <c r="A7" s="81"/>
      <c r="B7" s="81"/>
      <c r="C7" s="81"/>
      <c r="D7" s="81"/>
      <c r="E7" s="81"/>
      <c r="F7" s="81"/>
      <c r="G7" s="81"/>
      <c r="H7" s="81"/>
      <c r="I7" s="81"/>
    </row>
    <row r="8" spans="1:9" s="82" customFormat="1" x14ac:dyDescent="0.15">
      <c r="A8" s="81"/>
      <c r="B8" s="84" t="s">
        <v>41</v>
      </c>
      <c r="C8" s="81"/>
      <c r="D8" s="81"/>
      <c r="E8" s="81"/>
      <c r="F8" s="81"/>
      <c r="G8" s="81"/>
      <c r="H8" s="81"/>
      <c r="I8" s="81"/>
    </row>
    <row r="9" spans="1:9" s="82" customFormat="1" x14ac:dyDescent="0.15">
      <c r="A9" s="81"/>
      <c r="B9" s="85"/>
      <c r="C9" s="81"/>
      <c r="D9" s="81"/>
      <c r="E9" s="81"/>
      <c r="F9" s="81"/>
      <c r="G9" s="81"/>
      <c r="H9" s="81"/>
      <c r="I9" s="81"/>
    </row>
    <row r="10" spans="1:9" s="82" customFormat="1" x14ac:dyDescent="0.15">
      <c r="A10" s="81"/>
      <c r="B10" s="81" t="s">
        <v>42</v>
      </c>
      <c r="C10" s="86">
        <f>+Efectivo!D8</f>
        <v>472636748.79999995</v>
      </c>
      <c r="D10" s="86">
        <f>+'Información inicial'!C2539+Efectivo!E8</f>
        <v>48789824.714249611</v>
      </c>
      <c r="E10" s="86">
        <f>+D10+Efectivo!F8</f>
        <v>-116988916.33317304</v>
      </c>
      <c r="F10" s="86">
        <f>+E10+Efectivo!G8</f>
        <v>-195281928.81086802</v>
      </c>
      <c r="G10" s="86">
        <f>+F10+Efectivo!H8</f>
        <v>126564112.89972496</v>
      </c>
      <c r="H10" s="86">
        <f>+G10</f>
        <v>126564112.89972496</v>
      </c>
      <c r="I10" s="81"/>
    </row>
    <row r="11" spans="1:9" s="82" customFormat="1" x14ac:dyDescent="0.15">
      <c r="A11" s="81"/>
      <c r="B11" s="81" t="s">
        <v>62</v>
      </c>
      <c r="C11" s="86"/>
      <c r="D11" s="86">
        <f>IF(D10&lt;Efectivo!D37,Efectivo!D37-'Balance General'!D10,0)</f>
        <v>0</v>
      </c>
      <c r="E11" s="86">
        <f>IF(E10&lt;Efectivo!E37,Efectivo!E37-'Balance General'!E10,0)</f>
        <v>0</v>
      </c>
      <c r="F11" s="86">
        <f>IF(F10&lt;Efectivo!F37,Efectivo!F37-'Balance General'!F10,0)</f>
        <v>116988916.33317304</v>
      </c>
      <c r="G11" s="86">
        <f>IF(G10&lt;Efectivo!G37,Efectivo!G37-'Balance General'!G10,0)</f>
        <v>195281928.81086802</v>
      </c>
      <c r="H11" s="86">
        <f>IF(H10&lt;Efectivo!H37,Efectivo!H37-'Balance General'!H10,0)</f>
        <v>940877173.05120301</v>
      </c>
      <c r="I11" s="81"/>
    </row>
    <row r="12" spans="1:9" s="82" customFormat="1" x14ac:dyDescent="0.15">
      <c r="A12" s="81"/>
      <c r="B12" s="81" t="s">
        <v>63</v>
      </c>
      <c r="C12" s="86"/>
      <c r="D12" s="86">
        <f>+'Información inicial'!D2542</f>
        <v>73193500</v>
      </c>
      <c r="E12" s="86">
        <f>+'Información inicial'!E2542</f>
        <v>98284231.799999997</v>
      </c>
      <c r="F12" s="86">
        <f>+'Información inicial'!F2542</f>
        <v>134895108.1455</v>
      </c>
      <c r="G12" s="86">
        <f>+'Información inicial'!G2542</f>
        <v>176928423.84363779</v>
      </c>
      <c r="H12" s="86">
        <f>+'Información inicial'!H2542</f>
        <v>229299237.30135456</v>
      </c>
      <c r="I12" s="81"/>
    </row>
    <row r="13" spans="1:9" s="82" customFormat="1" x14ac:dyDescent="0.15">
      <c r="A13" s="81"/>
      <c r="B13" s="81" t="s">
        <v>3</v>
      </c>
      <c r="C13" s="86">
        <f>+'Información inicial'!D2511</f>
        <v>0</v>
      </c>
      <c r="D13" s="86">
        <f>+'Información inicial'!D2543</f>
        <v>0</v>
      </c>
      <c r="E13" s="86">
        <f>+'Información inicial'!E2543</f>
        <v>0</v>
      </c>
      <c r="F13" s="86">
        <f>+'Información inicial'!F2543</f>
        <v>0</v>
      </c>
      <c r="G13" s="86">
        <f>+'Información inicial'!G2543</f>
        <v>0</v>
      </c>
      <c r="H13" s="86">
        <f>+'Información inicial'!H2543</f>
        <v>0</v>
      </c>
      <c r="I13" s="81"/>
    </row>
    <row r="14" spans="1:9" s="82" customFormat="1" x14ac:dyDescent="0.15">
      <c r="A14" s="81"/>
      <c r="B14" s="81" t="s">
        <v>45</v>
      </c>
      <c r="C14" s="86"/>
      <c r="D14" s="86"/>
      <c r="E14" s="87">
        <f>+IF(D3=0,0,((E13-D13)/D13))</f>
        <v>0</v>
      </c>
      <c r="F14" s="87">
        <f t="shared" ref="F14:H14" si="0">+IF(E3=0,0,((F13-E13)/E13))</f>
        <v>0</v>
      </c>
      <c r="G14" s="87">
        <f t="shared" si="0"/>
        <v>0</v>
      </c>
      <c r="H14" s="87">
        <f t="shared" si="0"/>
        <v>0</v>
      </c>
      <c r="I14" s="81"/>
    </row>
    <row r="15" spans="1:9" s="82" customFormat="1" x14ac:dyDescent="0.15">
      <c r="A15" s="81"/>
      <c r="B15" s="88"/>
      <c r="C15" s="86"/>
      <c r="D15" s="86"/>
      <c r="E15" s="86"/>
      <c r="F15" s="86"/>
      <c r="G15" s="86"/>
      <c r="H15" s="86"/>
      <c r="I15" s="81"/>
    </row>
    <row r="16" spans="1:9" s="82" customFormat="1" x14ac:dyDescent="0.15">
      <c r="A16" s="81"/>
      <c r="B16" s="89" t="s">
        <v>43</v>
      </c>
      <c r="C16" s="90">
        <f t="shared" ref="C16:H16" si="1">SUM(C10:C13)</f>
        <v>472636748.79999995</v>
      </c>
      <c r="D16" s="90">
        <f>SUM(D10:D13)</f>
        <v>121983324.71424961</v>
      </c>
      <c r="E16" s="90">
        <f t="shared" si="1"/>
        <v>-18704684.53317304</v>
      </c>
      <c r="F16" s="90">
        <f t="shared" si="1"/>
        <v>56602095.667805016</v>
      </c>
      <c r="G16" s="90">
        <f t="shared" si="1"/>
        <v>498774465.55423081</v>
      </c>
      <c r="H16" s="90">
        <f t="shared" si="1"/>
        <v>1296740523.2522826</v>
      </c>
      <c r="I16" s="81"/>
    </row>
    <row r="17" spans="1:9" s="82" customFormat="1" x14ac:dyDescent="0.15">
      <c r="A17" s="81"/>
      <c r="B17" s="81"/>
      <c r="C17" s="81"/>
      <c r="D17" s="81"/>
      <c r="E17" s="91">
        <f>E16/D16-1</f>
        <v>-1.153338044990899</v>
      </c>
      <c r="F17" s="81"/>
      <c r="G17" s="81"/>
      <c r="H17" s="81"/>
      <c r="I17" s="81"/>
    </row>
    <row r="18" spans="1:9" s="82" customFormat="1" x14ac:dyDescent="0.15">
      <c r="A18" s="81"/>
      <c r="B18" s="92" t="s">
        <v>44</v>
      </c>
      <c r="C18" s="81"/>
      <c r="D18" s="81"/>
      <c r="E18" s="81"/>
      <c r="F18" s="81"/>
      <c r="G18" s="81"/>
      <c r="H18" s="81"/>
      <c r="I18" s="81"/>
    </row>
    <row r="19" spans="1:9" s="82" customFormat="1" x14ac:dyDescent="0.15">
      <c r="A19" s="81"/>
      <c r="B19" s="93"/>
      <c r="C19" s="81"/>
      <c r="D19" s="81"/>
      <c r="E19" s="81"/>
      <c r="F19" s="81"/>
      <c r="G19" s="81"/>
      <c r="H19" s="81"/>
      <c r="I19" s="81"/>
    </row>
    <row r="20" spans="1:9" s="82" customFormat="1" x14ac:dyDescent="0.15">
      <c r="A20" s="81"/>
      <c r="B20" s="81" t="s">
        <v>250</v>
      </c>
      <c r="C20" s="86">
        <f>+Inversión!C23</f>
        <v>17300000</v>
      </c>
      <c r="D20" s="86">
        <f>+C20</f>
        <v>17300000</v>
      </c>
      <c r="E20" s="86">
        <f t="shared" ref="E20:H27" si="2">+D20</f>
        <v>17300000</v>
      </c>
      <c r="F20" s="86">
        <f t="shared" si="2"/>
        <v>17300000</v>
      </c>
      <c r="G20" s="86">
        <f t="shared" si="2"/>
        <v>17300000</v>
      </c>
      <c r="H20" s="86">
        <f t="shared" si="2"/>
        <v>17300000</v>
      </c>
      <c r="I20" s="81"/>
    </row>
    <row r="21" spans="1:9" s="82" customFormat="1" x14ac:dyDescent="0.15">
      <c r="A21" s="81"/>
      <c r="B21" s="81" t="s">
        <v>2</v>
      </c>
      <c r="C21" s="86">
        <f>+Inversión!C37</f>
        <v>0</v>
      </c>
      <c r="D21" s="86">
        <f>+C21</f>
        <v>0</v>
      </c>
      <c r="E21" s="86">
        <f t="shared" si="2"/>
        <v>0</v>
      </c>
      <c r="F21" s="86">
        <f t="shared" si="2"/>
        <v>0</v>
      </c>
      <c r="G21" s="86">
        <f t="shared" si="2"/>
        <v>0</v>
      </c>
      <c r="H21" s="86">
        <f t="shared" si="2"/>
        <v>0</v>
      </c>
      <c r="I21" s="81"/>
    </row>
    <row r="22" spans="1:9" s="82" customFormat="1" x14ac:dyDescent="0.15">
      <c r="A22" s="81"/>
      <c r="B22" s="81" t="s">
        <v>251</v>
      </c>
      <c r="C22" s="86">
        <f>+Inversión!C48</f>
        <v>0</v>
      </c>
      <c r="D22" s="86">
        <f t="shared" ref="D20:D25" si="3">+C22</f>
        <v>0</v>
      </c>
      <c r="E22" s="86">
        <f t="shared" si="2"/>
        <v>0</v>
      </c>
      <c r="F22" s="86">
        <f t="shared" si="2"/>
        <v>0</v>
      </c>
      <c r="G22" s="86">
        <f t="shared" si="2"/>
        <v>0</v>
      </c>
      <c r="H22" s="86">
        <f t="shared" si="2"/>
        <v>0</v>
      </c>
      <c r="I22" s="81"/>
    </row>
    <row r="23" spans="1:9" s="82" customFormat="1" x14ac:dyDescent="0.15">
      <c r="A23" s="81"/>
      <c r="B23" s="81" t="s">
        <v>252</v>
      </c>
      <c r="C23" s="86">
        <f>+Inversión!C56</f>
        <v>0</v>
      </c>
      <c r="D23" s="86">
        <f t="shared" si="3"/>
        <v>0</v>
      </c>
      <c r="E23" s="86">
        <f t="shared" si="2"/>
        <v>0</v>
      </c>
      <c r="F23" s="86">
        <f t="shared" si="2"/>
        <v>0</v>
      </c>
      <c r="G23" s="86">
        <f t="shared" si="2"/>
        <v>0</v>
      </c>
      <c r="H23" s="86">
        <f t="shared" si="2"/>
        <v>0</v>
      </c>
      <c r="I23" s="81"/>
    </row>
    <row r="24" spans="1:9" s="82" customFormat="1" x14ac:dyDescent="0.15">
      <c r="A24" s="81"/>
      <c r="B24" s="81" t="s">
        <v>253</v>
      </c>
      <c r="C24" s="86">
        <f>+Inversión!C65</f>
        <v>0</v>
      </c>
      <c r="D24" s="86">
        <f t="shared" si="3"/>
        <v>0</v>
      </c>
      <c r="E24" s="86">
        <f t="shared" si="2"/>
        <v>0</v>
      </c>
      <c r="F24" s="86">
        <f t="shared" si="2"/>
        <v>0</v>
      </c>
      <c r="G24" s="86">
        <f t="shared" si="2"/>
        <v>0</v>
      </c>
      <c r="H24" s="86">
        <f t="shared" si="2"/>
        <v>0</v>
      </c>
      <c r="I24" s="81"/>
    </row>
    <row r="25" spans="1:9" s="82" customFormat="1" x14ac:dyDescent="0.15">
      <c r="A25" s="81"/>
      <c r="B25" s="81" t="s">
        <v>172</v>
      </c>
      <c r="C25" s="86">
        <f>+Inversión!C79</f>
        <v>73500000</v>
      </c>
      <c r="D25" s="86">
        <f t="shared" si="3"/>
        <v>73500000</v>
      </c>
      <c r="E25" s="86">
        <f t="shared" si="2"/>
        <v>73500000</v>
      </c>
      <c r="F25" s="86">
        <f t="shared" si="2"/>
        <v>73500000</v>
      </c>
      <c r="G25" s="86">
        <f t="shared" si="2"/>
        <v>73500000</v>
      </c>
      <c r="H25" s="86">
        <f t="shared" si="2"/>
        <v>73500000</v>
      </c>
      <c r="I25" s="81"/>
    </row>
    <row r="26" spans="1:9" s="82" customFormat="1" x14ac:dyDescent="0.15">
      <c r="A26" s="81"/>
      <c r="B26" s="81" t="s">
        <v>255</v>
      </c>
      <c r="C26" s="86">
        <v>0</v>
      </c>
      <c r="D26" s="86">
        <f>-'Información inicial'!D2469</f>
        <v>-24790000</v>
      </c>
      <c r="E26" s="86">
        <f>-'Información inicial'!E2469+D26</f>
        <v>-49580000</v>
      </c>
      <c r="F26" s="86">
        <f>-'Información inicial'!F2469+E26</f>
        <v>-74370000</v>
      </c>
      <c r="G26" s="86">
        <f>-'Información inicial'!G2469+F26</f>
        <v>-74370000</v>
      </c>
      <c r="H26" s="86">
        <f>-'Información inicial'!H2469+G26</f>
        <v>-74370000</v>
      </c>
      <c r="I26" s="81"/>
    </row>
    <row r="27" spans="1:9" s="82" customFormat="1" x14ac:dyDescent="0.15">
      <c r="A27" s="81"/>
      <c r="B27" s="81" t="s">
        <v>401</v>
      </c>
      <c r="C27" s="86">
        <f>+Inversión!C88</f>
        <v>23000000</v>
      </c>
      <c r="D27" s="86">
        <f>+C27</f>
        <v>23000000</v>
      </c>
      <c r="E27" s="86">
        <f t="shared" si="2"/>
        <v>23000000</v>
      </c>
      <c r="F27" s="86">
        <f t="shared" si="2"/>
        <v>23000000</v>
      </c>
      <c r="G27" s="86">
        <f t="shared" si="2"/>
        <v>23000000</v>
      </c>
      <c r="H27" s="86">
        <f t="shared" si="2"/>
        <v>23000000</v>
      </c>
      <c r="I27" s="81"/>
    </row>
    <row r="28" spans="1:9" s="82" customFormat="1" x14ac:dyDescent="0.15">
      <c r="A28" s="81"/>
      <c r="B28" s="81" t="s">
        <v>254</v>
      </c>
      <c r="C28" s="86"/>
      <c r="D28" s="86">
        <f>-'Información inicial'!D2471</f>
        <v>-23000000</v>
      </c>
      <c r="E28" s="86">
        <f>-'Información inicial'!E2471+D28</f>
        <v>-23000000</v>
      </c>
      <c r="F28" s="86">
        <f>-'Información inicial'!F2471+E28</f>
        <v>-23000000</v>
      </c>
      <c r="G28" s="86">
        <f>-'Información inicial'!G2471+F28</f>
        <v>-23000000</v>
      </c>
      <c r="H28" s="86">
        <f>-'Información inicial'!H2471+G28</f>
        <v>-23000000</v>
      </c>
      <c r="I28" s="81"/>
    </row>
    <row r="29" spans="1:9" s="82" customFormat="1" x14ac:dyDescent="0.15">
      <c r="A29" s="81"/>
      <c r="B29" s="81"/>
      <c r="C29" s="81"/>
      <c r="D29" s="81"/>
      <c r="E29" s="81"/>
      <c r="F29" s="81"/>
      <c r="G29" s="81"/>
      <c r="H29" s="81"/>
      <c r="I29" s="81"/>
    </row>
    <row r="30" spans="1:9" x14ac:dyDescent="0.15">
      <c r="B30" s="89" t="s">
        <v>46</v>
      </c>
      <c r="C30" s="90">
        <f t="shared" ref="C30:H30" si="4">SUM(C20:C29)</f>
        <v>113800000</v>
      </c>
      <c r="D30" s="90">
        <f t="shared" si="4"/>
        <v>66010000</v>
      </c>
      <c r="E30" s="90">
        <f t="shared" si="4"/>
        <v>41220000</v>
      </c>
      <c r="F30" s="90">
        <f t="shared" si="4"/>
        <v>16430000</v>
      </c>
      <c r="G30" s="90">
        <f t="shared" si="4"/>
        <v>16430000</v>
      </c>
      <c r="H30" s="90">
        <f t="shared" si="4"/>
        <v>16430000</v>
      </c>
    </row>
    <row r="31" spans="1:9" x14ac:dyDescent="0.15">
      <c r="C31" s="81"/>
      <c r="D31" s="81"/>
      <c r="E31" s="81"/>
      <c r="F31" s="81"/>
      <c r="G31" s="81"/>
      <c r="H31" s="81"/>
    </row>
    <row r="32" spans="1:9" ht="15" thickBot="1" x14ac:dyDescent="0.2">
      <c r="B32" s="94" t="s">
        <v>47</v>
      </c>
      <c r="C32" s="95">
        <f t="shared" ref="C32:H32" si="5">C16+C30</f>
        <v>586436748.79999995</v>
      </c>
      <c r="D32" s="95">
        <f t="shared" si="5"/>
        <v>187993324.71424961</v>
      </c>
      <c r="E32" s="95">
        <f t="shared" si="5"/>
        <v>22515315.46682696</v>
      </c>
      <c r="F32" s="95">
        <f t="shared" si="5"/>
        <v>73032095.667805016</v>
      </c>
      <c r="G32" s="95">
        <f t="shared" si="5"/>
        <v>515204465.55423081</v>
      </c>
      <c r="H32" s="95">
        <f t="shared" si="5"/>
        <v>1313170523.2522826</v>
      </c>
    </row>
    <row r="33" spans="2:8" ht="15" thickTop="1" x14ac:dyDescent="0.15">
      <c r="C33" s="81"/>
      <c r="D33" s="91">
        <f>D32/C32-1</f>
        <v>-0.67943120021224424</v>
      </c>
      <c r="E33" s="91">
        <f>E32/D32-1</f>
        <v>-0.88023343115480135</v>
      </c>
      <c r="F33" s="91">
        <f>F32/E32-1</f>
        <v>2.2436629979893987</v>
      </c>
      <c r="G33" s="91">
        <f>G32/F32-1</f>
        <v>6.0544937926702564</v>
      </c>
      <c r="H33" s="91">
        <f>H32/G32-1</f>
        <v>1.5488337369895278</v>
      </c>
    </row>
    <row r="34" spans="2:8" x14ac:dyDescent="0.15">
      <c r="B34" s="84" t="s">
        <v>48</v>
      </c>
      <c r="C34" s="81"/>
      <c r="D34" s="81"/>
      <c r="E34" s="81"/>
      <c r="F34" s="81"/>
      <c r="G34" s="81"/>
      <c r="H34" s="81"/>
    </row>
    <row r="35" spans="2:8" x14ac:dyDescent="0.15">
      <c r="B35" s="85"/>
      <c r="C35" s="81"/>
      <c r="D35" s="81"/>
      <c r="E35" s="81"/>
      <c r="F35" s="81"/>
      <c r="G35" s="81"/>
      <c r="H35" s="81"/>
    </row>
    <row r="36" spans="2:8" x14ac:dyDescent="0.15">
      <c r="B36" s="81" t="s">
        <v>64</v>
      </c>
      <c r="C36" s="86">
        <v>0</v>
      </c>
      <c r="D36" s="86">
        <f>+'Información inicial'!D2544</f>
        <v>14638700</v>
      </c>
      <c r="E36" s="86">
        <f>+'Información inicial'!E2544</f>
        <v>17735816.597759999</v>
      </c>
      <c r="F36" s="86">
        <f>+'Información inicial'!F2544</f>
        <v>22120046.654871594</v>
      </c>
      <c r="G36" s="86">
        <f>+'Información inicial'!G2544</f>
        <v>26455442.33294737</v>
      </c>
      <c r="H36" s="86">
        <f>+'Información inicial'!H2544</f>
        <v>31740922.498180661</v>
      </c>
    </row>
    <row r="37" spans="2:8" x14ac:dyDescent="0.15">
      <c r="B37" s="81" t="s">
        <v>49</v>
      </c>
      <c r="C37" s="86"/>
      <c r="D37" s="86">
        <f>+'Estado de resultados'!C23</f>
        <v>0</v>
      </c>
      <c r="E37" s="86">
        <f>+'Estado de resultados'!D23</f>
        <v>0</v>
      </c>
      <c r="F37" s="86">
        <f>+'Estado de resultados'!E23</f>
        <v>67531162.291033953</v>
      </c>
      <c r="G37" s="86">
        <f>+'Estado de resultados'!F23</f>
        <v>215304178.56976306</v>
      </c>
      <c r="H37" s="86">
        <f>+'Estado de resultados'!G23</f>
        <v>395831035.12199485</v>
      </c>
    </row>
    <row r="38" spans="2:8" x14ac:dyDescent="0.15">
      <c r="B38" s="81" t="s">
        <v>66</v>
      </c>
      <c r="C38" s="86">
        <f>IF('Información inicial'!C2523&gt;100,(SUM('Plan Amortización'!E12:E23)),0)</f>
        <v>78143975.554293633</v>
      </c>
      <c r="D38" s="86">
        <f>+Efectivo!E27</f>
        <v>87521252.620808959</v>
      </c>
      <c r="E38" s="86">
        <f>+Efectivo!F27</f>
        <v>98023802.935306132</v>
      </c>
      <c r="F38" s="86">
        <f>+Efectivo!G27</f>
        <v>109786659.28754294</v>
      </c>
      <c r="G38" s="86">
        <f>+Efectivo!H27</f>
        <v>122961058.40204819</v>
      </c>
      <c r="H38" s="86">
        <f>+Efectivo!I27</f>
        <v>0</v>
      </c>
    </row>
    <row r="39" spans="2:8" x14ac:dyDescent="0.15">
      <c r="C39" s="86"/>
      <c r="D39" s="86"/>
      <c r="E39" s="86"/>
      <c r="F39" s="86"/>
      <c r="G39" s="86"/>
      <c r="H39" s="86"/>
    </row>
    <row r="40" spans="2:8" x14ac:dyDescent="0.15">
      <c r="B40" s="89" t="s">
        <v>50</v>
      </c>
      <c r="C40" s="90">
        <f t="shared" ref="C40:H40" si="6">SUM(C36:C39)</f>
        <v>78143975.554293633</v>
      </c>
      <c r="D40" s="90">
        <f t="shared" si="6"/>
        <v>102159952.62080896</v>
      </c>
      <c r="E40" s="90">
        <f t="shared" si="6"/>
        <v>115759619.53306612</v>
      </c>
      <c r="F40" s="90">
        <f t="shared" si="6"/>
        <v>199437868.23344851</v>
      </c>
      <c r="G40" s="90">
        <f t="shared" si="6"/>
        <v>364720679.30475861</v>
      </c>
      <c r="H40" s="90">
        <f t="shared" si="6"/>
        <v>427571957.62017554</v>
      </c>
    </row>
    <row r="41" spans="2:8" x14ac:dyDescent="0.15">
      <c r="C41" s="81"/>
      <c r="D41" s="81"/>
      <c r="E41" s="81"/>
      <c r="F41" s="81"/>
      <c r="G41" s="81"/>
      <c r="H41" s="81"/>
    </row>
    <row r="42" spans="2:8" x14ac:dyDescent="0.15">
      <c r="B42" s="84" t="s">
        <v>51</v>
      </c>
      <c r="C42" s="81"/>
      <c r="D42" s="81"/>
      <c r="E42" s="81"/>
      <c r="F42" s="81"/>
      <c r="G42" s="81"/>
      <c r="H42" s="81"/>
    </row>
    <row r="43" spans="2:8" x14ac:dyDescent="0.15">
      <c r="B43" s="85"/>
      <c r="C43" s="81"/>
      <c r="D43" s="81"/>
      <c r="E43" s="81"/>
      <c r="F43" s="81"/>
      <c r="G43" s="81"/>
      <c r="H43" s="81"/>
    </row>
    <row r="44" spans="2:8" x14ac:dyDescent="0.15">
      <c r="B44" s="81" t="s">
        <v>65</v>
      </c>
      <c r="C44" s="86">
        <f>IF('Información inicial'!C2523&gt;100,'Información inicial'!C2523-'Balance General'!C38,0)</f>
        <v>418292773.24570632</v>
      </c>
      <c r="D44" s="86">
        <f>+C44-D38</f>
        <v>330771520.62489736</v>
      </c>
      <c r="E44" s="86">
        <f>+D44-E38</f>
        <v>232747717.68959123</v>
      </c>
      <c r="F44" s="86">
        <f>+E44-F38</f>
        <v>122961058.40204829</v>
      </c>
      <c r="G44" s="86">
        <f>+F44-G38</f>
        <v>0</v>
      </c>
      <c r="H44" s="86">
        <f>+G44-H38</f>
        <v>0</v>
      </c>
    </row>
    <row r="45" spans="2:8" x14ac:dyDescent="0.15">
      <c r="C45" s="81"/>
      <c r="D45" s="81"/>
      <c r="E45" s="81"/>
      <c r="F45" s="81"/>
      <c r="G45" s="81"/>
      <c r="H45" s="81"/>
    </row>
    <row r="46" spans="2:8" x14ac:dyDescent="0.15">
      <c r="B46" s="89" t="s">
        <v>52</v>
      </c>
      <c r="C46" s="90">
        <f t="shared" ref="C46:H46" si="7">SUM(C44:C45)</f>
        <v>418292773.24570632</v>
      </c>
      <c r="D46" s="90">
        <f t="shared" si="7"/>
        <v>330771520.62489736</v>
      </c>
      <c r="E46" s="90">
        <f t="shared" si="7"/>
        <v>232747717.68959123</v>
      </c>
      <c r="F46" s="90">
        <f t="shared" si="7"/>
        <v>122961058.40204829</v>
      </c>
      <c r="G46" s="90">
        <f t="shared" si="7"/>
        <v>0</v>
      </c>
      <c r="H46" s="90">
        <f t="shared" si="7"/>
        <v>0</v>
      </c>
    </row>
    <row r="47" spans="2:8" x14ac:dyDescent="0.15">
      <c r="C47" s="81"/>
      <c r="D47" s="81"/>
      <c r="E47" s="81"/>
      <c r="F47" s="81"/>
      <c r="G47" s="81"/>
      <c r="H47" s="81"/>
    </row>
    <row r="48" spans="2:8" ht="15" thickBot="1" x14ac:dyDescent="0.2">
      <c r="B48" s="96" t="s">
        <v>53</v>
      </c>
      <c r="C48" s="97">
        <f t="shared" ref="C48:H48" si="8">C40+C46</f>
        <v>496436748.79999995</v>
      </c>
      <c r="D48" s="97">
        <f t="shared" si="8"/>
        <v>432931473.24570632</v>
      </c>
      <c r="E48" s="97">
        <f t="shared" si="8"/>
        <v>348507337.22265732</v>
      </c>
      <c r="F48" s="97">
        <f t="shared" si="8"/>
        <v>322398926.6354968</v>
      </c>
      <c r="G48" s="97">
        <f t="shared" si="8"/>
        <v>364720679.30475861</v>
      </c>
      <c r="H48" s="97">
        <f t="shared" si="8"/>
        <v>427571957.62017554</v>
      </c>
    </row>
    <row r="49" spans="2:9" ht="15" thickTop="1" x14ac:dyDescent="0.15">
      <c r="C49" s="81"/>
      <c r="D49" s="87">
        <f>+(D48-C48)/C48</f>
        <v>-0.12792218889475904</v>
      </c>
      <c r="E49" s="87">
        <f t="shared" ref="E49:H49" si="9">+(E48-D48)/D48</f>
        <v>-0.19500577167586716</v>
      </c>
      <c r="F49" s="87">
        <f t="shared" si="9"/>
        <v>-7.4914952423168535E-2</v>
      </c>
      <c r="G49" s="87">
        <f t="shared" si="9"/>
        <v>0.13127138204498631</v>
      </c>
      <c r="H49" s="87">
        <f t="shared" si="9"/>
        <v>0.17232715851271693</v>
      </c>
    </row>
    <row r="50" spans="2:9" x14ac:dyDescent="0.15">
      <c r="B50" s="84" t="s">
        <v>54</v>
      </c>
      <c r="C50" s="81"/>
      <c r="D50" s="81"/>
      <c r="E50" s="81"/>
      <c r="F50" s="81"/>
      <c r="G50" s="81"/>
      <c r="H50" s="81"/>
    </row>
    <row r="51" spans="2:9" x14ac:dyDescent="0.15">
      <c r="B51" s="85"/>
      <c r="C51" s="81"/>
      <c r="D51" s="81"/>
      <c r="E51" s="81"/>
      <c r="F51" s="81"/>
      <c r="G51" s="81"/>
      <c r="H51" s="81"/>
    </row>
    <row r="52" spans="2:9" x14ac:dyDescent="0.15">
      <c r="B52" s="81" t="s">
        <v>55</v>
      </c>
      <c r="C52" s="86">
        <f>+'Información inicial'!C2521</f>
        <v>90000000</v>
      </c>
      <c r="D52" s="86">
        <f>+C52</f>
        <v>90000000</v>
      </c>
      <c r="E52" s="86">
        <f>+D52</f>
        <v>90000000</v>
      </c>
      <c r="F52" s="86">
        <f>+E52</f>
        <v>90000000</v>
      </c>
      <c r="G52" s="86">
        <f>+F52</f>
        <v>90000000</v>
      </c>
      <c r="H52" s="86">
        <f>+G52</f>
        <v>90000000</v>
      </c>
    </row>
    <row r="53" spans="2:9" x14ac:dyDescent="0.15">
      <c r="B53" s="81" t="s">
        <v>56</v>
      </c>
      <c r="C53" s="86">
        <v>0</v>
      </c>
      <c r="D53" s="86">
        <f>IF(C55&gt;0,(C55*10%),0)</f>
        <v>0</v>
      </c>
      <c r="E53" s="86">
        <f>IF(D55&gt;0,(D55*10%),0)</f>
        <v>0</v>
      </c>
      <c r="F53" s="86">
        <f>+E55*10%+E53</f>
        <v>-12884369.779475413</v>
      </c>
      <c r="G53" s="86">
        <f>+F55*10%+F53</f>
        <v>-342868.21114053577</v>
      </c>
      <c r="H53" s="86">
        <f>+G55*10%+G53</f>
        <v>39642193.523244038</v>
      </c>
      <c r="I53" s="91" t="e">
        <f>SUM(F53/E53-1)</f>
        <v>#DIV/0!</v>
      </c>
    </row>
    <row r="54" spans="2:9" x14ac:dyDescent="0.15">
      <c r="B54" s="81" t="s">
        <v>57</v>
      </c>
      <c r="C54" s="86">
        <v>0</v>
      </c>
      <c r="D54" s="86">
        <f>+C55-D53</f>
        <v>0</v>
      </c>
      <c r="E54" s="86">
        <f>+D55-E53</f>
        <v>-335938148.53145677</v>
      </c>
      <c r="F54" s="86">
        <f>+E55-E55*10%+E54</f>
        <v>-451897476.54673547</v>
      </c>
      <c r="G54" s="86">
        <f>+F55-F55*10%+F54</f>
        <v>-339023962.43172157</v>
      </c>
      <c r="H54" s="86">
        <f>+G55-G55*10%+G54</f>
        <v>20841593.177739561</v>
      </c>
      <c r="I54" s="91">
        <f>SUM(F54/E54-1)</f>
        <v>0.34518058911198768</v>
      </c>
    </row>
    <row r="55" spans="2:9" x14ac:dyDescent="0.15">
      <c r="B55" s="81" t="s">
        <v>58</v>
      </c>
      <c r="C55" s="86">
        <v>0</v>
      </c>
      <c r="D55" s="86">
        <f>+'Estado de resultados'!C25</f>
        <v>-335938148.53145677</v>
      </c>
      <c r="E55" s="86">
        <f>+'Estado de resultados'!D25</f>
        <v>-128843697.79475412</v>
      </c>
      <c r="F55" s="86">
        <f>+'Estado de resultados'!E25</f>
        <v>125415015.68334877</v>
      </c>
      <c r="G55" s="86">
        <f>+'Estado de resultados'!F25</f>
        <v>399850617.34384573</v>
      </c>
      <c r="H55" s="86">
        <f>+'Estado de resultados'!G25</f>
        <v>735114779.51227629</v>
      </c>
      <c r="I55" s="91">
        <f>SUM(F55/E55-1)</f>
        <v>-1.9733888256073868</v>
      </c>
    </row>
    <row r="56" spans="2:9" x14ac:dyDescent="0.15">
      <c r="C56" s="86"/>
      <c r="D56" s="86"/>
      <c r="E56" s="86"/>
      <c r="F56" s="86"/>
      <c r="G56" s="86"/>
      <c r="H56" s="86"/>
    </row>
    <row r="57" spans="2:9" ht="15" thickBot="1" x14ac:dyDescent="0.2">
      <c r="B57" s="96" t="s">
        <v>59</v>
      </c>
      <c r="C57" s="97">
        <f t="shared" ref="C57:H57" si="10">SUM(C52:C55)</f>
        <v>90000000</v>
      </c>
      <c r="D57" s="97">
        <f t="shared" si="10"/>
        <v>-245938148.53145677</v>
      </c>
      <c r="E57" s="97">
        <f>SUM(E52:E55)</f>
        <v>-374781846.32621086</v>
      </c>
      <c r="F57" s="97">
        <f>SUM(F52:F55)</f>
        <v>-249366830.64286208</v>
      </c>
      <c r="G57" s="97">
        <f t="shared" si="10"/>
        <v>150483786.70098361</v>
      </c>
      <c r="H57" s="97">
        <f t="shared" si="10"/>
        <v>885598566.21325994</v>
      </c>
    </row>
    <row r="58" spans="2:9" ht="15" thickTop="1" x14ac:dyDescent="0.15">
      <c r="C58" s="81"/>
      <c r="D58" s="91">
        <f>D57/C57-1</f>
        <v>-3.7326460947939641</v>
      </c>
      <c r="E58" s="91">
        <f>E57/D57-1</f>
        <v>0.52388658922621079</v>
      </c>
      <c r="F58" s="91">
        <f>F57/E57-1</f>
        <v>-0.33463471326780136</v>
      </c>
      <c r="G58" s="91">
        <f>G57/F57-1</f>
        <v>-1.6034635252532978</v>
      </c>
      <c r="H58" s="91">
        <f>H57/G57-1</f>
        <v>4.8850098447680237</v>
      </c>
      <c r="I58" s="98"/>
    </row>
    <row r="59" spans="2:9" ht="15" thickBot="1" x14ac:dyDescent="0.2">
      <c r="B59" s="94" t="s">
        <v>60</v>
      </c>
      <c r="C59" s="95">
        <f t="shared" ref="C59:H59" si="11">C48+C57</f>
        <v>586436748.79999995</v>
      </c>
      <c r="D59" s="95">
        <f>D48+D57</f>
        <v>186993324.71424955</v>
      </c>
      <c r="E59" s="95">
        <f t="shared" si="11"/>
        <v>-26274509.103553534</v>
      </c>
      <c r="F59" s="95">
        <f t="shared" si="11"/>
        <v>73032095.992634714</v>
      </c>
      <c r="G59" s="95">
        <f t="shared" si="11"/>
        <v>515204466.00574219</v>
      </c>
      <c r="H59" s="95">
        <f t="shared" si="11"/>
        <v>1313170523.8334355</v>
      </c>
    </row>
    <row r="60" spans="2:9" ht="15" thickTop="1" x14ac:dyDescent="0.15">
      <c r="C60" s="81"/>
      <c r="D60" s="81"/>
      <c r="E60" s="81"/>
      <c r="F60" s="81"/>
      <c r="G60" s="12" t="s">
        <v>67</v>
      </c>
      <c r="H60" s="99">
        <f>SUM(C61:H61)</f>
        <v>49789823.212886557</v>
      </c>
    </row>
    <row r="61" spans="2:9" ht="15" thickBot="1" x14ac:dyDescent="0.2">
      <c r="B61" s="100" t="str">
        <f>IF(H60&lt;&gt;0,G60," ")</f>
        <v>Diferencia en balance</v>
      </c>
      <c r="C61" s="101">
        <f>C32-C59</f>
        <v>0</v>
      </c>
      <c r="D61" s="102">
        <f>D32-D59</f>
        <v>1000000.0000000596</v>
      </c>
      <c r="E61" s="102">
        <f t="shared" ref="E61:H61" si="12">E32-E59</f>
        <v>48789824.570380494</v>
      </c>
      <c r="F61" s="102">
        <f>F32-F59</f>
        <v>-0.32482969760894775</v>
      </c>
      <c r="G61" s="102">
        <f t="shared" si="12"/>
        <v>-0.45151138305664062</v>
      </c>
      <c r="H61" s="102">
        <f t="shared" si="12"/>
        <v>-0.58115291595458984</v>
      </c>
    </row>
    <row r="62" spans="2:9" ht="15" thickTop="1" x14ac:dyDescent="0.15">
      <c r="C62" s="81"/>
      <c r="D62" s="81"/>
      <c r="E62" s="86"/>
      <c r="F62" s="86"/>
      <c r="G62" s="86"/>
      <c r="H62" s="86"/>
    </row>
    <row r="63" spans="2:9" x14ac:dyDescent="0.15">
      <c r="B63" s="215"/>
      <c r="C63" s="216"/>
      <c r="D63" s="216"/>
      <c r="E63" s="216"/>
      <c r="F63" s="216"/>
      <c r="G63" s="216"/>
      <c r="H63" s="217"/>
    </row>
    <row r="64" spans="2:9" ht="24" customHeight="1" x14ac:dyDescent="0.15">
      <c r="B64" s="218"/>
      <c r="C64" s="219"/>
      <c r="D64" s="219"/>
      <c r="E64" s="219"/>
      <c r="F64" s="219"/>
      <c r="G64" s="219"/>
      <c r="H64" s="220"/>
    </row>
    <row r="65" spans="2:8" ht="28.5" customHeight="1" x14ac:dyDescent="0.15">
      <c r="B65" s="218"/>
      <c r="C65" s="219"/>
      <c r="D65" s="219"/>
      <c r="E65" s="219"/>
      <c r="F65" s="219"/>
      <c r="G65" s="219"/>
      <c r="H65" s="220"/>
    </row>
    <row r="66" spans="2:8" ht="52.5" customHeight="1" x14ac:dyDescent="0.15">
      <c r="B66" s="221"/>
      <c r="C66" s="222"/>
      <c r="D66" s="222"/>
      <c r="E66" s="222"/>
      <c r="F66" s="222"/>
      <c r="G66" s="222"/>
      <c r="H66" s="223"/>
    </row>
    <row r="67" spans="2:8" x14ac:dyDescent="0.15">
      <c r="C67" s="81"/>
      <c r="D67" s="81"/>
      <c r="E67" s="81"/>
      <c r="F67" s="81"/>
      <c r="G67" s="81"/>
      <c r="H67" s="81"/>
    </row>
  </sheetData>
  <sheetProtection algorithmName="SHA-512" hashValue="mjo5BB+yvTZ3cch2SMjphPDyRcBg7Op5L4vHutynfQJJoR0gzHkEpO3ow+aHUwhgYhvotjwxFe/PGMuMta2dQA==" saltValue="QLvRfwkR9wmtwdmRUEu6cA==" spinCount="100000" sheet="1" scenarios="1" selectLockedCells="1" selectUnlockedCells="1"/>
  <mergeCells count="3">
    <mergeCell ref="B4:H4"/>
    <mergeCell ref="B2:H2"/>
    <mergeCell ref="B63:H66"/>
  </mergeCells>
  <phoneticPr fontId="0" type="noConversion"/>
  <conditionalFormatting sqref="C61:H61">
    <cfRule type="cellIs" dxfId="0" priority="1" stopIfTrue="1" operator="greaterThan">
      <formula>0</formula>
    </cfRule>
  </conditionalFormatting>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53"/>
  <sheetViews>
    <sheetView topLeftCell="A17" zoomScale="150" zoomScaleNormal="150" zoomScalePageLayoutView="150" workbookViewId="0">
      <selection activeCell="D43" sqref="D43"/>
    </sheetView>
  </sheetViews>
  <sheetFormatPr baseColWidth="10" defaultColWidth="0" defaultRowHeight="15" customHeight="1" zeroHeight="1" x14ac:dyDescent="0.2"/>
  <cols>
    <col min="1" max="1" width="2.6640625" style="63" customWidth="1"/>
    <col min="2" max="2" width="33.5" style="63" customWidth="1"/>
    <col min="3" max="3" width="16.83203125" style="63" bestFit="1" customWidth="1"/>
    <col min="4" max="4" width="15.33203125" style="74" customWidth="1"/>
    <col min="5" max="8" width="14.6640625" style="74" customWidth="1"/>
    <col min="9" max="9" width="2.6640625" style="63" customWidth="1"/>
    <col min="10" max="16384" width="0" style="63" hidden="1"/>
  </cols>
  <sheetData>
    <row r="1" spans="2:8" x14ac:dyDescent="0.2">
      <c r="B1" s="103"/>
      <c r="C1" s="103"/>
      <c r="D1" s="104"/>
      <c r="E1" s="104"/>
      <c r="F1" s="104"/>
      <c r="G1" s="104"/>
      <c r="H1" s="104"/>
    </row>
    <row r="2" spans="2:8" x14ac:dyDescent="0.2">
      <c r="B2" s="458" t="str">
        <f>+'Balance General'!B2:H2</f>
        <v>ConectaDos</v>
      </c>
      <c r="C2" s="458"/>
      <c r="D2" s="458"/>
      <c r="E2" s="458"/>
      <c r="F2" s="458"/>
      <c r="G2" s="458"/>
      <c r="H2" s="458"/>
    </row>
    <row r="3" spans="2:8" x14ac:dyDescent="0.2">
      <c r="B3" s="103"/>
      <c r="C3" s="103"/>
      <c r="D3" s="104"/>
      <c r="E3" s="104"/>
      <c r="F3" s="104"/>
      <c r="G3" s="104"/>
      <c r="H3" s="104"/>
    </row>
    <row r="4" spans="2:8" x14ac:dyDescent="0.2">
      <c r="B4" s="458" t="s">
        <v>88</v>
      </c>
      <c r="C4" s="458"/>
      <c r="D4" s="458"/>
      <c r="E4" s="458"/>
      <c r="F4" s="458"/>
      <c r="G4" s="458"/>
      <c r="H4" s="458"/>
    </row>
    <row r="5" spans="2:8" ht="16" thickBot="1" x14ac:dyDescent="0.25">
      <c r="B5" s="103"/>
      <c r="C5" s="103"/>
      <c r="D5" s="104"/>
      <c r="E5" s="104"/>
      <c r="F5" s="104"/>
      <c r="G5" s="104"/>
      <c r="H5" s="104"/>
    </row>
    <row r="6" spans="2:8" ht="16" thickBot="1" x14ac:dyDescent="0.25">
      <c r="B6" s="105" t="s">
        <v>0</v>
      </c>
      <c r="C6" s="106"/>
      <c r="D6" s="67">
        <f>'Estado de resultados'!C6</f>
        <v>2027</v>
      </c>
      <c r="E6" s="67">
        <f>'Estado de resultados'!D6</f>
        <v>2028</v>
      </c>
      <c r="F6" s="67">
        <f>'Estado de resultados'!E6</f>
        <v>2029</v>
      </c>
      <c r="G6" s="67">
        <f>'Estado de resultados'!F6</f>
        <v>2030</v>
      </c>
      <c r="H6" s="67">
        <f>'Estado de resultados'!G6</f>
        <v>2031</v>
      </c>
    </row>
    <row r="7" spans="2:8" x14ac:dyDescent="0.2">
      <c r="B7" s="107"/>
      <c r="C7" s="103"/>
      <c r="D7" s="108"/>
      <c r="E7" s="108"/>
      <c r="F7" s="108"/>
      <c r="G7" s="108"/>
      <c r="H7" s="109"/>
    </row>
    <row r="8" spans="2:8" x14ac:dyDescent="0.2">
      <c r="B8" s="107"/>
      <c r="C8" s="103"/>
      <c r="D8" s="108"/>
      <c r="E8" s="108"/>
      <c r="F8" s="108"/>
      <c r="G8" s="108"/>
      <c r="H8" s="109"/>
    </row>
    <row r="9" spans="2:8" x14ac:dyDescent="0.2">
      <c r="B9" s="107" t="s">
        <v>38</v>
      </c>
      <c r="C9" s="103"/>
      <c r="D9" s="110">
        <f>'Estado de resultados'!C9</f>
        <v>878322000</v>
      </c>
      <c r="E9" s="110">
        <f>'Estado de resultados'!D9</f>
        <v>1179410781.5999999</v>
      </c>
      <c r="F9" s="110">
        <f>'Estado de resultados'!E9</f>
        <v>1618741297.7459998</v>
      </c>
      <c r="G9" s="110">
        <f>'Estado de resultados'!F9</f>
        <v>2123141086.1236532</v>
      </c>
      <c r="H9" s="110">
        <f>'Estado de resultados'!G9</f>
        <v>2751590847.6162548</v>
      </c>
    </row>
    <row r="10" spans="2:8" x14ac:dyDescent="0.2">
      <c r="B10" s="107" t="s">
        <v>22</v>
      </c>
      <c r="C10" s="103"/>
      <c r="D10" s="110">
        <f>'Estado de resultados'!C10</f>
        <v>175664400</v>
      </c>
      <c r="E10" s="110">
        <f>'Estado de resultados'!D10</f>
        <v>212829799.17311999</v>
      </c>
      <c r="F10" s="110">
        <f>'Estado de resultados'!E10</f>
        <v>265440559.85845912</v>
      </c>
      <c r="G10" s="110">
        <f>'Estado de resultados'!F10</f>
        <v>317465307.99536842</v>
      </c>
      <c r="H10" s="110">
        <f>'Estado de resultados'!G10</f>
        <v>380891069.97816789</v>
      </c>
    </row>
    <row r="11" spans="2:8" x14ac:dyDescent="0.2">
      <c r="B11" s="107" t="s">
        <v>1</v>
      </c>
      <c r="C11" s="103"/>
      <c r="D11" s="110">
        <f>'Estado de resultados'!C14</f>
        <v>986063497.60000002</v>
      </c>
      <c r="E11" s="110">
        <f>'Estado de resultados'!D14</f>
        <v>1052269706.3566926</v>
      </c>
      <c r="F11" s="110">
        <f>'Estado de resultados'!E14</f>
        <v>1127702136.3627138</v>
      </c>
      <c r="G11" s="110">
        <f>'Estado de resultados'!F14</f>
        <v>1177820639.1597905</v>
      </c>
      <c r="H11" s="110">
        <f>'Estado de resultados'!G14</f>
        <v>1245708529.9368744</v>
      </c>
    </row>
    <row r="12" spans="2:8" ht="16" thickBot="1" x14ac:dyDescent="0.25">
      <c r="B12" s="107"/>
      <c r="C12" s="103"/>
      <c r="D12" s="111"/>
      <c r="E12" s="111"/>
      <c r="F12" s="111"/>
      <c r="G12" s="111"/>
      <c r="H12" s="111"/>
    </row>
    <row r="13" spans="2:8" ht="16" thickBot="1" x14ac:dyDescent="0.25">
      <c r="B13" s="112" t="s">
        <v>89</v>
      </c>
      <c r="C13" s="113"/>
      <c r="D13" s="114">
        <f>+D9-D10-D11</f>
        <v>-283405897.60000002</v>
      </c>
      <c r="E13" s="114">
        <f>+E9-E10-E11</f>
        <v>-85688723.92981267</v>
      </c>
      <c r="F13" s="114">
        <f>+F9-F10-F11</f>
        <v>225598601.524827</v>
      </c>
      <c r="G13" s="114">
        <f>+G9-G10-G11</f>
        <v>627855138.96849418</v>
      </c>
      <c r="H13" s="114">
        <f>+H9-H10-H11</f>
        <v>1124991247.7012124</v>
      </c>
    </row>
    <row r="14" spans="2:8" x14ac:dyDescent="0.2">
      <c r="B14" s="107"/>
      <c r="C14" s="103"/>
      <c r="D14" s="108"/>
      <c r="E14" s="108"/>
      <c r="F14" s="108"/>
      <c r="G14" s="108"/>
      <c r="H14" s="109"/>
    </row>
    <row r="15" spans="2:8" x14ac:dyDescent="0.2">
      <c r="B15" s="107" t="s">
        <v>92</v>
      </c>
      <c r="C15" s="103"/>
      <c r="D15" s="108"/>
      <c r="E15" s="108">
        <f>+D13*'Información inicial'!$C$2531</f>
        <v>-99192064.159999996</v>
      </c>
      <c r="F15" s="108">
        <f>+E13*'Información inicial'!$C$2531</f>
        <v>-29991053.375434432</v>
      </c>
      <c r="G15" s="108">
        <f>+F13*'Información inicial'!$C$2531</f>
        <v>78959510.533689439</v>
      </c>
      <c r="H15" s="108">
        <f>+G13*'Información inicial'!$C$2531</f>
        <v>219749298.63897294</v>
      </c>
    </row>
    <row r="16" spans="2:8" x14ac:dyDescent="0.2">
      <c r="B16" s="107" t="s">
        <v>94</v>
      </c>
      <c r="C16" s="103"/>
      <c r="D16" s="108"/>
      <c r="E16" s="108">
        <f>'Estado de resultados'!C23-'Flujo de Caja'!E15</f>
        <v>99192064.159999996</v>
      </c>
      <c r="F16" s="108">
        <f>'Estado de resultados'!D23-'Flujo de Caja'!F15</f>
        <v>29991053.375434432</v>
      </c>
      <c r="G16" s="108">
        <f>'Estado de resultados'!E23-'Flujo de Caja'!G15</f>
        <v>-11428348.242655486</v>
      </c>
      <c r="H16" s="108">
        <f>'Estado de resultados'!F23-'Flujo de Caja'!H15</f>
        <v>-4445120.0692098737</v>
      </c>
    </row>
    <row r="17" spans="2:8" ht="16" thickBot="1" x14ac:dyDescent="0.25">
      <c r="B17" s="107"/>
      <c r="C17" s="103"/>
      <c r="D17" s="108"/>
      <c r="E17" s="108"/>
      <c r="F17" s="108"/>
      <c r="G17" s="108"/>
      <c r="H17" s="109"/>
    </row>
    <row r="18" spans="2:8" ht="16" thickBot="1" x14ac:dyDescent="0.25">
      <c r="B18" s="112" t="s">
        <v>93</v>
      </c>
      <c r="C18" s="113"/>
      <c r="D18" s="114">
        <f>+D13-D15-D16</f>
        <v>-283405897.60000002</v>
      </c>
      <c r="E18" s="114">
        <f>+E13-E15-E16</f>
        <v>-85688723.92981267</v>
      </c>
      <c r="F18" s="114">
        <f>+F13-F15-F16</f>
        <v>225598601.524827</v>
      </c>
      <c r="G18" s="114">
        <f>+G13-G15-G16</f>
        <v>560323976.67746019</v>
      </c>
      <c r="H18" s="114">
        <f>+H13-H15-H16</f>
        <v>909687069.13144922</v>
      </c>
    </row>
    <row r="19" spans="2:8" x14ac:dyDescent="0.2">
      <c r="B19" s="107"/>
      <c r="C19" s="103"/>
      <c r="D19" s="108"/>
      <c r="E19" s="108"/>
      <c r="F19" s="108"/>
      <c r="G19" s="108"/>
      <c r="H19" s="109"/>
    </row>
    <row r="20" spans="2:8" x14ac:dyDescent="0.2">
      <c r="B20" s="107" t="s">
        <v>90</v>
      </c>
      <c r="C20" s="103"/>
      <c r="D20" s="108">
        <f>'Información inicial'!D2469+'Información inicial'!D2471</f>
        <v>47790000</v>
      </c>
      <c r="E20" s="108">
        <f>'Información inicial'!E2469+'Información inicial'!E2471</f>
        <v>24790000</v>
      </c>
      <c r="F20" s="108">
        <f>'Información inicial'!F2469+'Información inicial'!F2471</f>
        <v>24790000</v>
      </c>
      <c r="G20" s="108">
        <f>'Información inicial'!G2469+'Información inicial'!G2471</f>
        <v>0</v>
      </c>
      <c r="H20" s="108">
        <f>'Información inicial'!H2469+'Información inicial'!H2471</f>
        <v>0</v>
      </c>
    </row>
    <row r="21" spans="2:8" ht="16" thickBot="1" x14ac:dyDescent="0.25">
      <c r="B21" s="107"/>
      <c r="C21" s="103"/>
      <c r="D21" s="108"/>
      <c r="E21" s="108"/>
      <c r="F21" s="108"/>
      <c r="G21" s="108"/>
      <c r="H21" s="109"/>
    </row>
    <row r="22" spans="2:8" ht="16" thickBot="1" x14ac:dyDescent="0.25">
      <c r="B22" s="112" t="s">
        <v>91</v>
      </c>
      <c r="C22" s="115">
        <f>-'Información inicial'!D2515</f>
        <v>-586436748.79999995</v>
      </c>
      <c r="D22" s="114">
        <f>+D18+D20</f>
        <v>-235615897.60000002</v>
      </c>
      <c r="E22" s="114">
        <f>+E18+E20</f>
        <v>-60898723.92981267</v>
      </c>
      <c r="F22" s="114">
        <f>+F18+F20</f>
        <v>250388601.524827</v>
      </c>
      <c r="G22" s="114">
        <f>+G18+G20</f>
        <v>560323976.67746019</v>
      </c>
      <c r="H22" s="114">
        <f>+H18+H20</f>
        <v>909687069.13144922</v>
      </c>
    </row>
    <row r="23" spans="2:8" x14ac:dyDescent="0.2"/>
    <row r="24" spans="2:8" x14ac:dyDescent="0.2">
      <c r="B24" s="116" t="s">
        <v>258</v>
      </c>
      <c r="C24" s="117">
        <f>+IRR(C22:H22)</f>
        <v>0.18329735818740533</v>
      </c>
    </row>
    <row r="25" spans="2:8" ht="15" customHeight="1" x14ac:dyDescent="0.2">
      <c r="B25" s="118" t="s">
        <v>260</v>
      </c>
      <c r="C25" s="119">
        <f>wacc!H27</f>
        <v>0.35398391322462064</v>
      </c>
    </row>
    <row r="26" spans="2:8" ht="15" customHeight="1" x14ac:dyDescent="0.2">
      <c r="B26" s="118" t="s">
        <v>411</v>
      </c>
      <c r="C26" s="119">
        <f>MIRR(C22:H22,C25,'Información inicial'!C2529)</f>
        <v>0.17741179731017631</v>
      </c>
    </row>
    <row r="27" spans="2:8" hidden="1" x14ac:dyDescent="0.2">
      <c r="B27" s="116" t="s">
        <v>259</v>
      </c>
      <c r="C27" s="120">
        <f>NPV(C25,D22:H22)+C22</f>
        <v>-326174886.04264945</v>
      </c>
    </row>
    <row r="28" spans="2:8" ht="16" thickBot="1" x14ac:dyDescent="0.25">
      <c r="B28" s="74"/>
      <c r="C28" s="74"/>
    </row>
    <row r="29" spans="2:8" ht="16" hidden="1" thickBot="1" x14ac:dyDescent="0.25">
      <c r="B29" s="74"/>
      <c r="C29" s="74"/>
    </row>
    <row r="30" spans="2:8" hidden="1" x14ac:dyDescent="0.2">
      <c r="B30" s="121"/>
      <c r="C30" s="122"/>
      <c r="D30" s="123"/>
      <c r="E30" s="123"/>
      <c r="F30" s="123"/>
      <c r="G30" s="123"/>
      <c r="H30" s="124"/>
    </row>
    <row r="31" spans="2:8" hidden="1" x14ac:dyDescent="0.2">
      <c r="B31" s="107" t="s">
        <v>406</v>
      </c>
      <c r="C31" s="103"/>
      <c r="D31" s="108"/>
      <c r="E31" s="108">
        <f>'Ind. Generacion Valor'!G8-'Ind. Generacion Valor'!F8</f>
        <v>21993615.20223999</v>
      </c>
      <c r="F31" s="108">
        <f>'Ind. Generacion Valor'!H8-'Ind. Generacion Valor'!G8</f>
        <v>32226646.288388416</v>
      </c>
      <c r="G31" s="108">
        <f>'Ind. Generacion Valor'!I8-'Ind. Generacion Valor'!H8</f>
        <v>37697920.020062014</v>
      </c>
      <c r="H31" s="108">
        <f>'Ind. Generacion Valor'!J8-'Ind. Generacion Valor'!I8</f>
        <v>47085333.292483479</v>
      </c>
    </row>
    <row r="32" spans="2:8" hidden="1" x14ac:dyDescent="0.2">
      <c r="B32" s="107" t="s">
        <v>407</v>
      </c>
      <c r="C32" s="103"/>
      <c r="D32" s="108"/>
      <c r="E32" s="108">
        <f>'Información inicial'!D2467</f>
        <v>0</v>
      </c>
      <c r="F32" s="108">
        <f>'Información inicial'!E2467</f>
        <v>0</v>
      </c>
      <c r="G32" s="108">
        <f>'Información inicial'!F2467</f>
        <v>0</v>
      </c>
      <c r="H32" s="108">
        <f>'Información inicial'!G2467</f>
        <v>0</v>
      </c>
    </row>
    <row r="33" spans="2:8" ht="16" hidden="1" thickBot="1" x14ac:dyDescent="0.25">
      <c r="B33" s="125"/>
      <c r="C33" s="126"/>
      <c r="D33" s="111"/>
      <c r="E33" s="111"/>
      <c r="F33" s="111"/>
      <c r="G33" s="111"/>
      <c r="H33" s="127"/>
    </row>
    <row r="34" spans="2:8" ht="16" hidden="1" thickBot="1" x14ac:dyDescent="0.25">
      <c r="B34" s="74"/>
      <c r="C34" s="74"/>
    </row>
    <row r="35" spans="2:8" x14ac:dyDescent="0.2">
      <c r="B35" s="121"/>
      <c r="C35" s="122"/>
      <c r="D35" s="123"/>
      <c r="E35" s="123"/>
      <c r="F35" s="123"/>
      <c r="G35" s="123"/>
      <c r="H35" s="124"/>
    </row>
    <row r="36" spans="2:8" x14ac:dyDescent="0.2">
      <c r="B36" s="107" t="s">
        <v>78</v>
      </c>
      <c r="C36" s="103"/>
      <c r="D36" s="108">
        <f>Efectivo!D27</f>
        <v>78143975.554293633</v>
      </c>
      <c r="E36" s="108">
        <f>Efectivo!E27</f>
        <v>87521252.620808959</v>
      </c>
      <c r="F36" s="108">
        <f>Efectivo!F27</f>
        <v>98023802.935306132</v>
      </c>
      <c r="G36" s="108">
        <f>Efectivo!G27</f>
        <v>109786659.28754294</v>
      </c>
      <c r="H36" s="108">
        <f>Efectivo!H27</f>
        <v>122961058.40204819</v>
      </c>
    </row>
    <row r="37" spans="2:8" x14ac:dyDescent="0.2">
      <c r="B37" s="107" t="s">
        <v>17</v>
      </c>
      <c r="C37" s="103"/>
      <c r="D37" s="108">
        <f>'Estado de resultados'!C18</f>
        <v>52532250.93145676</v>
      </c>
      <c r="E37" s="108">
        <f>'Estado de resultados'!D18</f>
        <v>43154973.864941441</v>
      </c>
      <c r="F37" s="108">
        <f>'Estado de resultados'!E18</f>
        <v>32652423.550444283</v>
      </c>
      <c r="G37" s="108">
        <f>'Estado de resultados'!F18</f>
        <v>20889567.198207464</v>
      </c>
      <c r="H37" s="108">
        <f>'Estado de resultados'!G18</f>
        <v>7715168.0837022029</v>
      </c>
    </row>
    <row r="38" spans="2:8" ht="16" thickBot="1" x14ac:dyDescent="0.25">
      <c r="B38" s="107"/>
      <c r="C38" s="103"/>
      <c r="D38" s="108"/>
      <c r="E38" s="108"/>
      <c r="F38" s="108"/>
      <c r="G38" s="108"/>
      <c r="H38" s="109"/>
    </row>
    <row r="39" spans="2:8" ht="16" thickBot="1" x14ac:dyDescent="0.25">
      <c r="B39" s="112" t="s">
        <v>408</v>
      </c>
      <c r="C39" s="115">
        <f>-'Información inicial'!C2521</f>
        <v>-90000000</v>
      </c>
      <c r="D39" s="114">
        <f>+D22-D36-D37-D31-D32</f>
        <v>-366292124.0857504</v>
      </c>
      <c r="E39" s="114">
        <f>+E22-E36-E37-E31-E32</f>
        <v>-213568565.61780307</v>
      </c>
      <c r="F39" s="114">
        <f>+F22-F36-F37-F31-F32</f>
        <v>87485728.75068818</v>
      </c>
      <c r="G39" s="114">
        <f>+G22-G36-G37-G31-G32</f>
        <v>391949830.17164779</v>
      </c>
      <c r="H39" s="114">
        <f>+H22-H36-H37-H31-H32</f>
        <v>731925509.35321534</v>
      </c>
    </row>
    <row r="40" spans="2:8" x14ac:dyDescent="0.2"/>
    <row r="41" spans="2:8" ht="25.5" customHeight="1" x14ac:dyDescent="0.2">
      <c r="B41" s="116" t="s">
        <v>95</v>
      </c>
      <c r="C41" s="117">
        <f>IRR(C39:H39)</f>
        <v>0.19352298778984278</v>
      </c>
    </row>
    <row r="42" spans="2:8" ht="19.5" customHeight="1" x14ac:dyDescent="0.2">
      <c r="B42" s="116" t="s">
        <v>236</v>
      </c>
      <c r="C42" s="128">
        <f>'Información inicial'!F2521</f>
        <v>0.22</v>
      </c>
    </row>
    <row r="43" spans="2:8" ht="19.5" customHeight="1" x14ac:dyDescent="0.2">
      <c r="B43" s="116" t="s">
        <v>412</v>
      </c>
      <c r="C43" s="128">
        <f>MIRR(C39:H39,C42,'Información inicial'!C2529)</f>
        <v>0.18582434822607108</v>
      </c>
    </row>
    <row r="44" spans="2:8" ht="21.75" customHeight="1" x14ac:dyDescent="0.2">
      <c r="B44" s="116" t="s">
        <v>96</v>
      </c>
      <c r="C44" s="120">
        <f>NPV(C417,D39:H39)+C39</f>
        <v>541500378.57199788</v>
      </c>
    </row>
    <row r="45" spans="2:8" x14ac:dyDescent="0.2"/>
    <row r="46" spans="2:8" hidden="1" x14ac:dyDescent="0.2"/>
    <row r="47" spans="2:8" hidden="1" x14ac:dyDescent="0.2"/>
    <row r="48" spans="2:8" hidden="1" x14ac:dyDescent="0.2"/>
    <row r="49" hidden="1" x14ac:dyDescent="0.2"/>
    <row r="50" hidden="1" x14ac:dyDescent="0.2"/>
    <row r="51" hidden="1" x14ac:dyDescent="0.2"/>
    <row r="52" hidden="1" x14ac:dyDescent="0.2"/>
    <row r="53" hidden="1" x14ac:dyDescent="0.2"/>
  </sheetData>
  <sheetProtection algorithmName="SHA-512" hashValue="jnLGNMqSCjmYIC1d0GlAF+atdCoS2ysv1aNHg5ZO4Cfc9sBkWDtUwVuMVxiXpdevfAB8tSYX87JUKloPo+GM5g==" saltValue="ovugxqfObCZuvr11vmBsFg==" spinCount="100000" sheet="1" objects="1" scenarios="1" selectLockedCells="1" selectUnlockedCells="1"/>
  <mergeCells count="2">
    <mergeCell ref="B4:H4"/>
    <mergeCell ref="B2:H2"/>
  </mergeCells>
  <phoneticPr fontId="0" type="noConversion"/>
  <pageMargins left="0.7" right="0.7" top="0.75" bottom="0.75" header="0.3" footer="0.3"/>
  <pageSetup orientation="portrait"/>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36"/>
  <sheetViews>
    <sheetView tabSelected="1" zoomScale="150" zoomScaleNormal="150" zoomScalePageLayoutView="150" workbookViewId="0">
      <selection activeCell="C3" sqref="C3"/>
    </sheetView>
  </sheetViews>
  <sheetFormatPr baseColWidth="10" defaultColWidth="0" defaultRowHeight="15" zeroHeight="1" x14ac:dyDescent="0.2"/>
  <cols>
    <col min="1" max="1" width="2.6640625" style="63" customWidth="1"/>
    <col min="2" max="2" width="30" style="63" customWidth="1"/>
    <col min="3" max="3" width="20.6640625" style="74" customWidth="1"/>
    <col min="4" max="4" width="3" style="63" customWidth="1"/>
    <col min="5" max="5" width="46" style="63" customWidth="1"/>
    <col min="6" max="6" width="20.6640625" style="63" customWidth="1"/>
    <col min="7" max="7" width="2.6640625" style="63" customWidth="1"/>
    <col min="8" max="16384" width="0" style="63" hidden="1"/>
  </cols>
  <sheetData>
    <row r="1" spans="2:6" ht="16" thickBot="1" x14ac:dyDescent="0.25">
      <c r="B1" s="103"/>
      <c r="C1" s="104"/>
    </row>
    <row r="2" spans="2:6" ht="23.25" customHeight="1" thickBot="1" x14ac:dyDescent="0.25">
      <c r="B2" s="588" t="s">
        <v>160</v>
      </c>
      <c r="C2" s="589"/>
      <c r="D2" s="589"/>
      <c r="E2" s="589"/>
      <c r="F2" s="590"/>
    </row>
    <row r="3" spans="2:6" ht="16" thickBot="1" x14ac:dyDescent="0.25">
      <c r="B3" s="103"/>
      <c r="C3" s="104"/>
    </row>
    <row r="4" spans="2:6" ht="16" thickBot="1" x14ac:dyDescent="0.25">
      <c r="B4" s="105" t="s">
        <v>161</v>
      </c>
      <c r="C4" s="591">
        <f>+'Flujo de Caja'!D6</f>
        <v>2027</v>
      </c>
      <c r="E4" s="105" t="s">
        <v>165</v>
      </c>
      <c r="F4" s="591">
        <f>+C14</f>
        <v>2027</v>
      </c>
    </row>
    <row r="5" spans="2:6" x14ac:dyDescent="0.2">
      <c r="B5" s="107"/>
      <c r="C5" s="108"/>
      <c r="E5" s="107"/>
      <c r="F5" s="108"/>
    </row>
    <row r="6" spans="2:6" x14ac:dyDescent="0.2">
      <c r="B6" s="107"/>
      <c r="C6" s="108"/>
      <c r="E6" s="107" t="s">
        <v>264</v>
      </c>
      <c r="F6" s="108">
        <f>+'Información inicial'!D1291/('Información inicial'!D291+'Información inicial'!D295+'Información inicial'!D299+'Información inicial'!D303+'Información inicial'!D307+'Información inicial'!D311+'Información inicial'!D315+'Información inicial'!D319+'Información inicial'!D323+'Información inicial'!D327+'Información inicial'!D331+'Información inicial'!D335+'Información inicial'!D339+'Información inicial'!D343+'Información inicial'!D347+'Información inicial'!D351+'Información inicial'!D355+'Información inicial'!D359+'Información inicial'!D363+'Información inicial'!D367+'Información inicial'!D371+'Información inicial'!D375+'Información inicial'!D379+'Información inicial'!D383+'Información inicial'!D387+'Información inicial'!D391+'Información inicial'!D395+'Información inicial'!D399+'Información inicial'!D403+'Información inicial'!D407+'Información inicial'!D411+'Información inicial'!D415+'Información inicial'!D419+'Información inicial'!D423+'Información inicial'!D427+'Información inicial'!D431+'Información inicial'!D435+'Información inicial'!D439+'Información inicial'!D443+'Información inicial'!D447+'Información inicial'!D451+'Información inicial'!D455+'Información inicial'!D459+'Información inicial'!D463+'Información inicial'!D467+'Información inicial'!D471+'Información inicial'!D475+'Información inicial'!D479+'Información inicial'!D483+'Información inicial'!D487)</f>
        <v>100831.38173302109</v>
      </c>
    </row>
    <row r="7" spans="2:6" ht="16" thickBot="1" x14ac:dyDescent="0.25">
      <c r="B7" s="107" t="str">
        <f>+Egresos!B10</f>
        <v>Costos fijos</v>
      </c>
      <c r="C7" s="110">
        <f>+Egresos!C10</f>
        <v>0</v>
      </c>
      <c r="E7" s="107"/>
      <c r="F7" s="108"/>
    </row>
    <row r="8" spans="2:6" ht="16" thickBot="1" x14ac:dyDescent="0.25">
      <c r="B8" s="107" t="str">
        <f>+Egresos!B27</f>
        <v>Gastos operativos</v>
      </c>
      <c r="C8" s="110">
        <f>+Egresos!C27</f>
        <v>986063497.60000002</v>
      </c>
      <c r="E8" s="112" t="s">
        <v>166</v>
      </c>
      <c r="F8" s="114">
        <f>+F6</f>
        <v>100831.38173302109</v>
      </c>
    </row>
    <row r="9" spans="2:6" ht="16" thickBot="1" x14ac:dyDescent="0.25">
      <c r="B9" s="107" t="str">
        <f>+Egresos!B51</f>
        <v>Gastos financieros</v>
      </c>
      <c r="C9" s="110">
        <f>+Egresos!C51</f>
        <v>52532250.93145676</v>
      </c>
    </row>
    <row r="10" spans="2:6" ht="16" thickBot="1" x14ac:dyDescent="0.25">
      <c r="B10" s="107" t="str">
        <f>+'Estado de resultados'!B23</f>
        <v>Impuestos</v>
      </c>
      <c r="C10" s="110">
        <f>+'Estado de resultados'!C23</f>
        <v>0</v>
      </c>
      <c r="E10" s="105" t="s">
        <v>167</v>
      </c>
      <c r="F10" s="592">
        <f>+F4</f>
        <v>2027</v>
      </c>
    </row>
    <row r="11" spans="2:6" ht="16" thickBot="1" x14ac:dyDescent="0.25">
      <c r="B11" s="107"/>
      <c r="C11" s="110"/>
    </row>
    <row r="12" spans="2:6" ht="16" thickBot="1" x14ac:dyDescent="0.25">
      <c r="B12" s="112" t="s">
        <v>162</v>
      </c>
      <c r="C12" s="114">
        <f>SUM(C7:C11)</f>
        <v>1038595748.5314568</v>
      </c>
      <c r="E12" s="112" t="s">
        <v>174</v>
      </c>
      <c r="F12" s="114">
        <f>+(C12/(F8-C18))</f>
        <v>12875.403107157474</v>
      </c>
    </row>
    <row r="13" spans="2:6" ht="16" thickBot="1" x14ac:dyDescent="0.25"/>
    <row r="14" spans="2:6" ht="16" thickBot="1" x14ac:dyDescent="0.25">
      <c r="B14" s="105" t="s">
        <v>163</v>
      </c>
      <c r="C14" s="592">
        <f>+C4</f>
        <v>2027</v>
      </c>
      <c r="E14" s="112" t="s">
        <v>175</v>
      </c>
      <c r="F14" s="114">
        <f>+F12/12</f>
        <v>1072.9502589297895</v>
      </c>
    </row>
    <row r="15" spans="2:6" ht="16" thickBot="1" x14ac:dyDescent="0.25">
      <c r="B15" s="107"/>
      <c r="C15" s="108"/>
    </row>
    <row r="16" spans="2:6" ht="16" thickBot="1" x14ac:dyDescent="0.25">
      <c r="B16" s="107" t="s">
        <v>263</v>
      </c>
      <c r="C16" s="108">
        <f>+'Información inicial'!D2316/('Información inicial'!D1319+'Información inicial'!D1323+'Información inicial'!D1327+'Información inicial'!D1331+'Información inicial'!D1335+'Información inicial'!D1339+'Información inicial'!D1343+'Información inicial'!D1347+'Información inicial'!D1351+'Información inicial'!D1355+'Información inicial'!D1359+'Información inicial'!D1363+'Información inicial'!D1367+'Información inicial'!D1371+'Información inicial'!D1375+'Información inicial'!D1379+'Información inicial'!D1383+'Información inicial'!D1387+'Información inicial'!D1391+'Información inicial'!D1395+'Información inicial'!D1399+'Información inicial'!D1403+'Información inicial'!D1407+'Información inicial'!D1411+'Información inicial'!D1415+'Información inicial'!D1419+'Información inicial'!D1423+'Información inicial'!D1427+'Información inicial'!D1431+'Información inicial'!D1435+'Información inicial'!D1439+'Información inicial'!D1443+'Información inicial'!D1447+'Información inicial'!D1451+'Información inicial'!D1455+'Información inicial'!D1459+'Información inicial'!D1463+'Información inicial'!D1467+'Información inicial'!D1471+'Información inicial'!D1475+'Información inicial'!D1479+'Información inicial'!D1483+'Información inicial'!D1487+'Información inicial'!D1491+'Información inicial'!D1495+'Información inicial'!D1499+'Información inicial'!D1503+'Información inicial'!D1507+'Información inicial'!D1511+'Información inicial'!D1515)</f>
        <v>20166.276346604216</v>
      </c>
      <c r="E16" s="112" t="s">
        <v>176</v>
      </c>
      <c r="F16" s="114">
        <f>+(C12/(1-(C18/F8)))</f>
        <v>1298244685.6643209</v>
      </c>
    </row>
    <row r="17" spans="2:6" ht="16" thickBot="1" x14ac:dyDescent="0.25">
      <c r="B17" s="107"/>
      <c r="C17" s="108"/>
    </row>
    <row r="18" spans="2:6" ht="16" thickBot="1" x14ac:dyDescent="0.25">
      <c r="B18" s="112" t="s">
        <v>164</v>
      </c>
      <c r="C18" s="114">
        <f>SUM(C16:C17)</f>
        <v>20166.276346604216</v>
      </c>
      <c r="E18" s="112" t="s">
        <v>177</v>
      </c>
      <c r="F18" s="114">
        <f>+F16/12</f>
        <v>108187057.13869341</v>
      </c>
    </row>
    <row r="19" spans="2:6" x14ac:dyDescent="0.2">
      <c r="C19" s="63"/>
    </row>
    <row r="20" spans="2:6" x14ac:dyDescent="0.2">
      <c r="B20" s="224"/>
      <c r="C20" s="225"/>
      <c r="D20" s="225"/>
      <c r="E20" s="225"/>
      <c r="F20" s="226"/>
    </row>
    <row r="21" spans="2:6" x14ac:dyDescent="0.2">
      <c r="B21" s="227"/>
      <c r="C21" s="228"/>
      <c r="D21" s="228"/>
      <c r="E21" s="228"/>
      <c r="F21" s="229"/>
    </row>
    <row r="22" spans="2:6" x14ac:dyDescent="0.2">
      <c r="B22" s="230"/>
      <c r="C22" s="231"/>
      <c r="D22" s="231"/>
      <c r="E22" s="231"/>
      <c r="F22" s="232"/>
    </row>
    <row r="23" spans="2:6" x14ac:dyDescent="0.2">
      <c r="C23" s="63"/>
    </row>
    <row r="24" spans="2:6" hidden="1" x14ac:dyDescent="0.2">
      <c r="C24" s="63"/>
    </row>
    <row r="25" spans="2:6" hidden="1" x14ac:dyDescent="0.2">
      <c r="C25" s="63"/>
    </row>
    <row r="26" spans="2:6" hidden="1" x14ac:dyDescent="0.2">
      <c r="C26" s="63"/>
    </row>
    <row r="27" spans="2:6" hidden="1" x14ac:dyDescent="0.2">
      <c r="C27" s="63"/>
    </row>
    <row r="28" spans="2:6" hidden="1" x14ac:dyDescent="0.2">
      <c r="C28" s="63"/>
    </row>
    <row r="29" spans="2:6" hidden="1" x14ac:dyDescent="0.2">
      <c r="C29" s="63"/>
    </row>
    <row r="30" spans="2:6" hidden="1" x14ac:dyDescent="0.2">
      <c r="C30" s="63"/>
    </row>
    <row r="31" spans="2:6" hidden="1" x14ac:dyDescent="0.2">
      <c r="C31" s="63"/>
    </row>
    <row r="32" spans="2:6" hidden="1" x14ac:dyDescent="0.2">
      <c r="C32" s="63"/>
    </row>
    <row r="33" s="63" customFormat="1" hidden="1" x14ac:dyDescent="0.2"/>
    <row r="34" s="63" customFormat="1" hidden="1" x14ac:dyDescent="0.2"/>
    <row r="35" s="63" customFormat="1" hidden="1" x14ac:dyDescent="0.2"/>
    <row r="36" s="63" customFormat="1" hidden="1" x14ac:dyDescent="0.2"/>
  </sheetData>
  <sheetProtection algorithmName="SHA-512" hashValue="nOdXOneowi/vbsZeyIE1RUCD+8kfeL9051mAIXk6dYuD8zo2Zdc0rYvUYj+2UsY0SbZP7prQl1LaY3BdwysCIw==" saltValue="Okihgd0MfjjXKSWlTS/rmQ==" spinCount="100000" sheet="1" objects="1" scenarios="1" selectLockedCells="1" selectUnlockedCells="1"/>
  <mergeCells count="2">
    <mergeCell ref="B2:F2"/>
    <mergeCell ref="B20:F22"/>
  </mergeCells>
  <phoneticPr fontId="0" type="noConversion"/>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4"/>
  <sheetViews>
    <sheetView zoomScale="125" zoomScaleNormal="125" zoomScalePageLayoutView="125" workbookViewId="0">
      <selection activeCell="D14" sqref="D14"/>
    </sheetView>
  </sheetViews>
  <sheetFormatPr baseColWidth="10" defaultColWidth="0" defaultRowHeight="16" zeroHeight="1" x14ac:dyDescent="0.2"/>
  <cols>
    <col min="1" max="1" width="2.6640625" style="131" customWidth="1"/>
    <col min="2" max="2" width="41" style="131" customWidth="1"/>
    <col min="3" max="3" width="17.33203125" style="159" customWidth="1"/>
    <col min="4" max="4" width="16.6640625" style="159" customWidth="1"/>
    <col min="5" max="5" width="17.83203125" style="159" customWidth="1"/>
    <col min="6" max="7" width="18.6640625" style="159" customWidth="1"/>
    <col min="8" max="8" width="5.1640625" style="131" customWidth="1"/>
    <col min="9" max="9" width="12.5" style="131" customWidth="1"/>
    <col min="10" max="10" width="11.5" style="131" customWidth="1"/>
    <col min="11" max="11" width="2.6640625" style="131" customWidth="1"/>
    <col min="12" max="12" width="1.6640625" style="131" customWidth="1"/>
    <col min="13" max="16384" width="0" style="131" hidden="1"/>
  </cols>
  <sheetData>
    <row r="1" spans="1:12" ht="17" thickBot="1" x14ac:dyDescent="0.25">
      <c r="A1" s="129"/>
      <c r="B1" s="129"/>
      <c r="C1" s="130"/>
      <c r="D1" s="130"/>
      <c r="E1" s="130"/>
      <c r="F1" s="130"/>
      <c r="G1" s="130"/>
      <c r="H1" s="129"/>
      <c r="I1" s="129"/>
      <c r="J1" s="129"/>
      <c r="K1" s="129"/>
      <c r="L1" s="129"/>
    </row>
    <row r="2" spans="1:12" ht="19" thickBot="1" x14ac:dyDescent="0.25">
      <c r="A2" s="129"/>
      <c r="B2" s="593" t="str">
        <f>+'Flujo de Caja'!B2:H2</f>
        <v>ConectaDos</v>
      </c>
      <c r="C2" s="594"/>
      <c r="D2" s="594"/>
      <c r="E2" s="594"/>
      <c r="F2" s="594"/>
      <c r="G2" s="594"/>
      <c r="H2" s="594"/>
      <c r="I2" s="594"/>
      <c r="J2" s="594"/>
      <c r="K2" s="595"/>
      <c r="L2" s="129"/>
    </row>
    <row r="3" spans="1:12" ht="17" thickBot="1" x14ac:dyDescent="0.25">
      <c r="A3" s="129"/>
      <c r="B3" s="129"/>
      <c r="C3" s="130"/>
      <c r="D3" s="130"/>
      <c r="E3" s="130"/>
      <c r="F3" s="130"/>
      <c r="G3" s="130"/>
      <c r="H3" s="129"/>
      <c r="I3" s="129"/>
      <c r="J3" s="129"/>
      <c r="K3" s="129"/>
      <c r="L3" s="129"/>
    </row>
    <row r="4" spans="1:12" ht="24" customHeight="1" thickBot="1" x14ac:dyDescent="0.25">
      <c r="A4" s="129"/>
      <c r="B4" s="233" t="s">
        <v>261</v>
      </c>
      <c r="C4" s="234"/>
      <c r="D4" s="234"/>
      <c r="E4" s="234"/>
      <c r="F4" s="234"/>
      <c r="G4" s="234"/>
      <c r="H4" s="234"/>
      <c r="I4" s="234"/>
      <c r="J4" s="234"/>
      <c r="K4" s="235"/>
      <c r="L4" s="129"/>
    </row>
    <row r="5" spans="1:12" ht="9" customHeight="1" x14ac:dyDescent="0.2">
      <c r="A5" s="129"/>
      <c r="B5" s="129"/>
      <c r="C5" s="130"/>
      <c r="D5" s="130"/>
      <c r="E5" s="130"/>
      <c r="F5" s="130"/>
      <c r="G5" s="130"/>
      <c r="H5" s="129"/>
      <c r="I5" s="129"/>
      <c r="J5" s="129"/>
      <c r="K5" s="129"/>
      <c r="L5" s="129"/>
    </row>
    <row r="6" spans="1:12" ht="9" customHeight="1" x14ac:dyDescent="0.2">
      <c r="A6" s="129"/>
      <c r="B6" s="129"/>
      <c r="C6" s="130"/>
      <c r="D6" s="130"/>
      <c r="E6" s="130"/>
      <c r="F6" s="130"/>
      <c r="G6" s="130"/>
      <c r="H6" s="129"/>
      <c r="I6" s="129"/>
      <c r="J6" s="129"/>
      <c r="K6" s="129"/>
      <c r="L6" s="129"/>
    </row>
    <row r="7" spans="1:12" x14ac:dyDescent="0.2">
      <c r="A7" s="129"/>
      <c r="B7" s="129"/>
      <c r="C7" s="67">
        <f>+'Flujo de Caja'!D6</f>
        <v>2027</v>
      </c>
      <c r="D7" s="67">
        <f>+'Flujo de Caja'!E6</f>
        <v>2028</v>
      </c>
      <c r="E7" s="67">
        <f>+'Flujo de Caja'!F6</f>
        <v>2029</v>
      </c>
      <c r="F7" s="67">
        <f>+'Flujo de Caja'!G6</f>
        <v>2030</v>
      </c>
      <c r="G7" s="67">
        <f>+'Flujo de Caja'!H6</f>
        <v>2031</v>
      </c>
      <c r="H7" s="129"/>
      <c r="I7" s="129"/>
      <c r="J7" s="67" t="s">
        <v>262</v>
      </c>
      <c r="K7" s="129"/>
      <c r="L7" s="129"/>
    </row>
    <row r="8" spans="1:12" ht="17" thickBot="1" x14ac:dyDescent="0.25">
      <c r="A8" s="129"/>
      <c r="B8" s="129"/>
      <c r="C8" s="132"/>
      <c r="D8" s="132"/>
      <c r="E8" s="132"/>
      <c r="F8" s="132"/>
      <c r="G8" s="132"/>
      <c r="H8" s="129"/>
      <c r="I8" s="129"/>
      <c r="J8" s="129"/>
      <c r="K8" s="129"/>
      <c r="L8" s="129"/>
    </row>
    <row r="9" spans="1:12" x14ac:dyDescent="0.2">
      <c r="A9" s="129"/>
      <c r="B9" s="133"/>
      <c r="C9" s="134"/>
      <c r="D9" s="134"/>
      <c r="E9" s="134"/>
      <c r="F9" s="134"/>
      <c r="G9" s="134"/>
      <c r="H9" s="135"/>
      <c r="I9" s="135"/>
      <c r="J9" s="136"/>
      <c r="K9" s="129"/>
      <c r="L9" s="129"/>
    </row>
    <row r="10" spans="1:12" ht="15" customHeight="1" x14ac:dyDescent="0.2">
      <c r="A10" s="129"/>
      <c r="B10" s="137" t="str">
        <f>+'Balance General'!B36</f>
        <v>Proveedores</v>
      </c>
      <c r="C10" s="138">
        <f>+'Balance General'!D36</f>
        <v>14638700</v>
      </c>
      <c r="D10" s="138">
        <f>+'Balance General'!E36</f>
        <v>17735816.597759999</v>
      </c>
      <c r="E10" s="138">
        <f>+'Balance General'!F36</f>
        <v>22120046.654871594</v>
      </c>
      <c r="F10" s="138">
        <f>+'Balance General'!G36</f>
        <v>26455442.33294737</v>
      </c>
      <c r="G10" s="138">
        <f>+'Balance General'!H36</f>
        <v>31740922.498180661</v>
      </c>
      <c r="H10" s="129"/>
      <c r="I10" s="139" t="s">
        <v>154</v>
      </c>
      <c r="J10" s="140">
        <f>+'Información inicial'!I2521</f>
        <v>0</v>
      </c>
      <c r="K10" s="141"/>
      <c r="L10" s="129"/>
    </row>
    <row r="11" spans="1:12" ht="15" customHeight="1" x14ac:dyDescent="0.2">
      <c r="A11" s="129"/>
      <c r="B11" s="137" t="str">
        <f>+'Balance General'!B37</f>
        <v>Impuesto por pagar</v>
      </c>
      <c r="C11" s="138">
        <f>+'Balance General'!D37</f>
        <v>0</v>
      </c>
      <c r="D11" s="138">
        <f>+'Balance General'!E37</f>
        <v>0</v>
      </c>
      <c r="E11" s="138">
        <f>+'Balance General'!F37</f>
        <v>67531162.291033953</v>
      </c>
      <c r="F11" s="138">
        <f>+'Balance General'!G37</f>
        <v>215304178.56976306</v>
      </c>
      <c r="G11" s="138">
        <f>+'Balance General'!H37</f>
        <v>395831035.12199485</v>
      </c>
      <c r="H11" s="129"/>
      <c r="I11" s="139" t="s">
        <v>154</v>
      </c>
      <c r="J11" s="140">
        <f>+'Información inicial'!I2523</f>
        <v>0</v>
      </c>
      <c r="K11" s="141"/>
      <c r="L11" s="129"/>
    </row>
    <row r="12" spans="1:12" ht="15" customHeight="1" x14ac:dyDescent="0.2">
      <c r="A12" s="129"/>
      <c r="B12" s="137" t="str">
        <f>+'Balance General'!B38</f>
        <v>Obligaciones financieras corrientes</v>
      </c>
      <c r="C12" s="138">
        <f>+'Balance General'!D38</f>
        <v>87521252.620808959</v>
      </c>
      <c r="D12" s="138">
        <f>+'Balance General'!E38</f>
        <v>98023802.935306132</v>
      </c>
      <c r="E12" s="138">
        <f>+'Balance General'!F38</f>
        <v>109786659.28754294</v>
      </c>
      <c r="F12" s="138">
        <f>+'Balance General'!G38</f>
        <v>122961058.40204819</v>
      </c>
      <c r="G12" s="138">
        <f>+'Balance General'!H38</f>
        <v>0</v>
      </c>
      <c r="H12" s="129"/>
      <c r="I12" s="139" t="s">
        <v>154</v>
      </c>
      <c r="J12" s="142">
        <f>+'Información inicial'!C2527*(1-Instrucciones!C1044)</f>
        <v>7.8E-2</v>
      </c>
      <c r="K12" s="141"/>
      <c r="L12" s="129"/>
    </row>
    <row r="13" spans="1:12" ht="15" customHeight="1" x14ac:dyDescent="0.2">
      <c r="A13" s="129"/>
      <c r="B13" s="137" t="str">
        <f>+'Balance General'!B44</f>
        <v>Obligaciones financieras no corrientes</v>
      </c>
      <c r="C13" s="138">
        <f>+'Balance General'!D44</f>
        <v>330771520.62489736</v>
      </c>
      <c r="D13" s="138">
        <f>+'Balance General'!E44</f>
        <v>232747717.68959123</v>
      </c>
      <c r="E13" s="138">
        <f>+'Balance General'!F44</f>
        <v>122961058.40204829</v>
      </c>
      <c r="F13" s="138">
        <f>+'Balance General'!G44</f>
        <v>0</v>
      </c>
      <c r="G13" s="138">
        <f>+'Balance General'!H44</f>
        <v>0</v>
      </c>
      <c r="H13" s="129"/>
      <c r="I13" s="139" t="s">
        <v>154</v>
      </c>
      <c r="J13" s="142">
        <f>+J12</f>
        <v>7.8E-2</v>
      </c>
      <c r="K13" s="141"/>
      <c r="L13" s="129"/>
    </row>
    <row r="14" spans="1:12" ht="15" customHeight="1" x14ac:dyDescent="0.2">
      <c r="A14" s="129"/>
      <c r="B14" s="143" t="str">
        <f>+'Balance General'!B50</f>
        <v>Patrimonio</v>
      </c>
      <c r="C14" s="138">
        <f>+'Balance General'!D57</f>
        <v>-245938148.53145677</v>
      </c>
      <c r="D14" s="138">
        <f>+'Balance General'!E57</f>
        <v>-374781846.32621086</v>
      </c>
      <c r="E14" s="138">
        <f>+'Balance General'!F57</f>
        <v>-249366830.64286208</v>
      </c>
      <c r="F14" s="138">
        <f>+'Balance General'!G57</f>
        <v>150483786.70098361</v>
      </c>
      <c r="G14" s="138">
        <f>+'Balance General'!H57</f>
        <v>885598566.21325994</v>
      </c>
      <c r="H14" s="129"/>
      <c r="I14" s="139" t="s">
        <v>154</v>
      </c>
      <c r="J14" s="142">
        <f>+'Información inicial'!F2521</f>
        <v>0.22</v>
      </c>
      <c r="K14" s="141"/>
      <c r="L14" s="129"/>
    </row>
    <row r="15" spans="1:12" ht="15" customHeight="1" x14ac:dyDescent="0.2">
      <c r="A15" s="129"/>
      <c r="B15" s="137"/>
      <c r="C15" s="138"/>
      <c r="D15" s="138"/>
      <c r="E15" s="138"/>
      <c r="F15" s="138"/>
      <c r="G15" s="138"/>
      <c r="H15" s="129"/>
      <c r="I15" s="130"/>
      <c r="J15" s="144"/>
      <c r="K15" s="141"/>
      <c r="L15" s="129"/>
    </row>
    <row r="16" spans="1:12" x14ac:dyDescent="0.2">
      <c r="A16" s="129"/>
      <c r="B16" s="137" t="s">
        <v>60</v>
      </c>
      <c r="C16" s="138">
        <f>SUM(C10:C15)</f>
        <v>186993324.71424955</v>
      </c>
      <c r="D16" s="138">
        <f>SUM(D10:D15)</f>
        <v>-26274509.103553534</v>
      </c>
      <c r="E16" s="138">
        <f>SUM(E10:E15)</f>
        <v>73032095.992634714</v>
      </c>
      <c r="F16" s="138">
        <f>SUM(F10:F15)</f>
        <v>515204466.00574219</v>
      </c>
      <c r="G16" s="138">
        <f>SUM(G10:G15)</f>
        <v>1313170523.8334355</v>
      </c>
      <c r="H16" s="129"/>
      <c r="I16" s="130"/>
      <c r="J16" s="145"/>
      <c r="K16" s="141"/>
      <c r="L16" s="129"/>
    </row>
    <row r="17" spans="1:12" x14ac:dyDescent="0.2">
      <c r="A17" s="129"/>
      <c r="B17" s="146"/>
      <c r="C17" s="130"/>
      <c r="D17" s="130"/>
      <c r="E17" s="130"/>
      <c r="F17" s="130"/>
      <c r="G17" s="130"/>
      <c r="H17" s="129"/>
      <c r="I17" s="129"/>
      <c r="J17" s="147"/>
      <c r="K17" s="129"/>
      <c r="L17" s="129"/>
    </row>
    <row r="18" spans="1:12" ht="15" customHeight="1" x14ac:dyDescent="0.2">
      <c r="A18" s="129"/>
      <c r="B18" s="148"/>
      <c r="C18" s="149" t="s">
        <v>155</v>
      </c>
      <c r="D18" s="150"/>
      <c r="E18" s="150"/>
      <c r="F18" s="150"/>
      <c r="G18" s="150"/>
      <c r="H18" s="151"/>
      <c r="I18" s="151"/>
      <c r="J18" s="144"/>
      <c r="K18" s="129"/>
      <c r="L18" s="129"/>
    </row>
    <row r="19" spans="1:12" x14ac:dyDescent="0.2">
      <c r="A19" s="129"/>
      <c r="B19" s="146"/>
      <c r="C19" s="150"/>
      <c r="D19" s="150"/>
      <c r="E19" s="150"/>
      <c r="F19" s="150"/>
      <c r="G19" s="150"/>
      <c r="H19" s="151"/>
      <c r="I19" s="151"/>
      <c r="J19" s="144"/>
      <c r="K19" s="129"/>
      <c r="L19" s="129"/>
    </row>
    <row r="20" spans="1:12" x14ac:dyDescent="0.2">
      <c r="A20" s="129"/>
      <c r="B20" s="137" t="str">
        <f>+B10</f>
        <v>Proveedores</v>
      </c>
      <c r="C20" s="152">
        <f t="shared" ref="C20:G24" si="0">+C10/C$16</f>
        <v>7.8284612685345117E-2</v>
      </c>
      <c r="D20" s="152">
        <f>+D10/D$16</f>
        <v>-0.67501990343032869</v>
      </c>
      <c r="E20" s="152">
        <f t="shared" si="0"/>
        <v>0.30288116963125911</v>
      </c>
      <c r="F20" s="152">
        <f t="shared" si="0"/>
        <v>5.1349404126967549E-2</v>
      </c>
      <c r="G20" s="152">
        <f t="shared" si="0"/>
        <v>2.4171211523635088E-2</v>
      </c>
      <c r="H20" s="151"/>
      <c r="I20" s="151"/>
      <c r="J20" s="144"/>
      <c r="K20" s="129"/>
      <c r="L20" s="129"/>
    </row>
    <row r="21" spans="1:12" x14ac:dyDescent="0.2">
      <c r="A21" s="129"/>
      <c r="B21" s="137" t="str">
        <f>+B11</f>
        <v>Impuesto por pagar</v>
      </c>
      <c r="C21" s="152">
        <f t="shared" si="0"/>
        <v>0</v>
      </c>
      <c r="D21" s="152">
        <f t="shared" si="0"/>
        <v>0</v>
      </c>
      <c r="E21" s="152">
        <f t="shared" si="0"/>
        <v>0.92467786078390068</v>
      </c>
      <c r="F21" s="152">
        <f t="shared" si="0"/>
        <v>0.41790045074524529</v>
      </c>
      <c r="G21" s="152">
        <f t="shared" si="0"/>
        <v>0.30143155663171328</v>
      </c>
      <c r="H21" s="151"/>
      <c r="I21" s="151"/>
      <c r="J21" s="144"/>
      <c r="K21" s="129"/>
      <c r="L21" s="129"/>
    </row>
    <row r="22" spans="1:12" x14ac:dyDescent="0.2">
      <c r="A22" s="129"/>
      <c r="B22" s="137" t="str">
        <f>+B12</f>
        <v>Obligaciones financieras corrientes</v>
      </c>
      <c r="C22" s="152">
        <f t="shared" si="0"/>
        <v>0.46804479654315451</v>
      </c>
      <c r="D22" s="152">
        <f t="shared" si="0"/>
        <v>-3.7307567783273545</v>
      </c>
      <c r="E22" s="152">
        <f>+E12/E$16</f>
        <v>1.503265896936806</v>
      </c>
      <c r="F22" s="152">
        <f>+F12/F$16</f>
        <v>0.23866458176369482</v>
      </c>
      <c r="G22" s="152">
        <f t="shared" si="0"/>
        <v>0</v>
      </c>
      <c r="H22" s="151"/>
      <c r="I22" s="151"/>
      <c r="J22" s="144"/>
      <c r="K22" s="129"/>
      <c r="L22" s="129"/>
    </row>
    <row r="23" spans="1:12" x14ac:dyDescent="0.2">
      <c r="A23" s="129"/>
      <c r="B23" s="137" t="str">
        <f>+B13</f>
        <v>Obligaciones financieras no corrientes</v>
      </c>
      <c r="C23" s="152">
        <f t="shared" si="0"/>
        <v>1.7688948048298507</v>
      </c>
      <c r="D23" s="152">
        <f t="shared" si="0"/>
        <v>-8.8583088944604835</v>
      </c>
      <c r="E23" s="152">
        <f t="shared" si="0"/>
        <v>1.6836578045692254</v>
      </c>
      <c r="F23" s="152">
        <f t="shared" si="0"/>
        <v>0</v>
      </c>
      <c r="G23" s="152">
        <f t="shared" si="0"/>
        <v>0</v>
      </c>
      <c r="H23" s="151"/>
      <c r="I23" s="151"/>
      <c r="J23" s="144"/>
      <c r="K23" s="129"/>
      <c r="L23" s="129"/>
    </row>
    <row r="24" spans="1:12" x14ac:dyDescent="0.2">
      <c r="A24" s="129"/>
      <c r="B24" s="137" t="str">
        <f>+B14</f>
        <v>Patrimonio</v>
      </c>
      <c r="C24" s="152">
        <f t="shared" si="0"/>
        <v>-1.3152242140583503</v>
      </c>
      <c r="D24" s="152">
        <f t="shared" si="0"/>
        <v>14.264085576218166</v>
      </c>
      <c r="E24" s="152">
        <f t="shared" si="0"/>
        <v>-3.4144827319211917</v>
      </c>
      <c r="F24" s="152">
        <f t="shared" si="0"/>
        <v>0.29208556336409242</v>
      </c>
      <c r="G24" s="152">
        <f t="shared" si="0"/>
        <v>0.6743972318446515</v>
      </c>
      <c r="H24" s="151"/>
      <c r="I24" s="151"/>
      <c r="J24" s="144"/>
      <c r="K24" s="129"/>
      <c r="L24" s="129"/>
    </row>
    <row r="25" spans="1:12" ht="4" customHeight="1" x14ac:dyDescent="0.2">
      <c r="A25" s="129"/>
      <c r="B25" s="146"/>
      <c r="C25" s="153"/>
      <c r="D25" s="153"/>
      <c r="E25" s="153"/>
      <c r="F25" s="153"/>
      <c r="G25" s="153"/>
      <c r="H25" s="151"/>
      <c r="I25" s="151"/>
      <c r="J25" s="144"/>
      <c r="K25" s="129"/>
      <c r="L25" s="129"/>
    </row>
    <row r="26" spans="1:12" ht="8.25" customHeight="1" thickBot="1" x14ac:dyDescent="0.25">
      <c r="A26" s="129"/>
      <c r="B26" s="146"/>
      <c r="C26" s="153"/>
      <c r="D26" s="153"/>
      <c r="E26" s="153"/>
      <c r="F26" s="153"/>
      <c r="G26" s="153"/>
      <c r="H26" s="151"/>
      <c r="I26" s="153"/>
      <c r="J26" s="154"/>
      <c r="K26" s="129"/>
      <c r="L26" s="129"/>
    </row>
    <row r="27" spans="1:12" ht="17" thickBot="1" x14ac:dyDescent="0.25">
      <c r="A27" s="129"/>
      <c r="B27" s="596" t="s">
        <v>156</v>
      </c>
      <c r="C27" s="597">
        <f>+C20*$J$10+C21*$J$11+C22*$J$12+C23*$J$13+C24*$J$14</f>
        <v>-0.11486803818574265</v>
      </c>
      <c r="D27" s="597">
        <f>+D20*$J$10+D21*$J$11+D22*$J$12+D23*$J$13+D24*$J$14</f>
        <v>2.1561517042905454</v>
      </c>
      <c r="E27" s="597">
        <f>+E20*$J$10+E21*$J$11+E22*$J$12+E23*$J$13+E24*$J$14</f>
        <v>-0.50260615230519168</v>
      </c>
      <c r="F27" s="597">
        <f>+F20*$J$10+F21*$J$11+F22*$J$12+F23*$J$13+F24*$J$14</f>
        <v>8.2874661317668533E-2</v>
      </c>
      <c r="G27" s="598">
        <f>+G20*$J$10+G21*$J$11+G22*$J$12+G23*$J$13+G24*$J$14</f>
        <v>0.14836739100582333</v>
      </c>
      <c r="H27" s="236">
        <f>AVERAGE(C27:G27)</f>
        <v>0.35398391322462064</v>
      </c>
      <c r="I27" s="237"/>
      <c r="J27" s="144"/>
      <c r="K27" s="129"/>
      <c r="L27" s="129"/>
    </row>
    <row r="28" spans="1:12" ht="17" thickBot="1" x14ac:dyDescent="0.25">
      <c r="A28" s="129"/>
      <c r="B28" s="155"/>
      <c r="C28" s="156"/>
      <c r="D28" s="156"/>
      <c r="E28" s="156"/>
      <c r="F28" s="156"/>
      <c r="G28" s="156"/>
      <c r="H28" s="157"/>
      <c r="I28" s="157"/>
      <c r="J28" s="158"/>
      <c r="K28" s="129"/>
      <c r="L28" s="129"/>
    </row>
    <row r="29" spans="1:12" x14ac:dyDescent="0.2">
      <c r="A29" s="129"/>
      <c r="B29" s="129"/>
      <c r="C29" s="130"/>
      <c r="D29" s="130"/>
      <c r="E29" s="130"/>
      <c r="F29" s="130"/>
      <c r="G29" s="130"/>
      <c r="H29" s="129"/>
      <c r="I29" s="129"/>
      <c r="J29" s="129"/>
      <c r="K29" s="129"/>
      <c r="L29" s="129"/>
    </row>
    <row r="30" spans="1:12" x14ac:dyDescent="0.2">
      <c r="A30" s="129"/>
      <c r="B30" s="238"/>
      <c r="C30" s="239"/>
      <c r="D30" s="239"/>
      <c r="E30" s="239"/>
      <c r="F30" s="239"/>
      <c r="G30" s="239"/>
      <c r="H30" s="239"/>
      <c r="I30" s="239"/>
      <c r="J30" s="240"/>
      <c r="K30" s="129"/>
      <c r="L30" s="129"/>
    </row>
    <row r="31" spans="1:12" x14ac:dyDescent="0.2">
      <c r="A31" s="129"/>
      <c r="B31" s="241"/>
      <c r="C31" s="242"/>
      <c r="D31" s="242"/>
      <c r="E31" s="242"/>
      <c r="F31" s="242"/>
      <c r="G31" s="242"/>
      <c r="H31" s="242"/>
      <c r="I31" s="242"/>
      <c r="J31" s="243"/>
      <c r="K31" s="129"/>
      <c r="L31" s="129"/>
    </row>
    <row r="32" spans="1:12" ht="36.75" customHeight="1" x14ac:dyDescent="0.2">
      <c r="A32" s="129"/>
      <c r="B32" s="244"/>
      <c r="C32" s="245"/>
      <c r="D32" s="245"/>
      <c r="E32" s="245"/>
      <c r="F32" s="245"/>
      <c r="G32" s="245"/>
      <c r="H32" s="245"/>
      <c r="I32" s="245"/>
      <c r="J32" s="246"/>
      <c r="K32" s="129"/>
      <c r="L32" s="129"/>
    </row>
    <row r="34" spans="1:12" x14ac:dyDescent="0.2">
      <c r="A34" s="129"/>
      <c r="B34" s="129"/>
      <c r="C34" s="130"/>
      <c r="D34" s="130"/>
      <c r="E34" s="130"/>
      <c r="F34" s="130"/>
      <c r="G34" s="130"/>
      <c r="H34" s="129"/>
      <c r="I34" s="129"/>
      <c r="J34" s="129"/>
      <c r="K34" s="129"/>
      <c r="L34" s="129"/>
    </row>
  </sheetData>
  <sheetProtection selectLockedCells="1" selectUnlockedCells="1"/>
  <mergeCells count="4">
    <mergeCell ref="B4:K4"/>
    <mergeCell ref="B2:K2"/>
    <mergeCell ref="H27:I27"/>
    <mergeCell ref="B30:J32"/>
  </mergeCells>
  <phoneticPr fontId="0" type="noConversion"/>
  <pageMargins left="0.7" right="0.7" top="0.75" bottom="0.75" header="0.3" footer="0.3"/>
  <pageSetup orientation="portrait"/>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23"/>
  <sheetViews>
    <sheetView zoomScale="125" zoomScaleNormal="125" zoomScalePageLayoutView="125" workbookViewId="0">
      <selection activeCell="J5" sqref="J5"/>
    </sheetView>
  </sheetViews>
  <sheetFormatPr baseColWidth="10" defaultColWidth="0" defaultRowHeight="14" zeroHeight="1" x14ac:dyDescent="0.15"/>
  <cols>
    <col min="1" max="1" width="2.6640625" style="13" customWidth="1"/>
    <col min="2" max="2" width="22.1640625" style="13" customWidth="1"/>
    <col min="3" max="3" width="2.6640625" style="13" customWidth="1"/>
    <col min="4" max="4" width="31.33203125" style="13" customWidth="1"/>
    <col min="5" max="5" width="2.6640625" style="13" customWidth="1"/>
    <col min="6" max="10" width="15.6640625" style="13" customWidth="1"/>
    <col min="11" max="11" width="2.6640625" style="13" customWidth="1"/>
    <col min="12" max="16384" width="0" style="13" hidden="1"/>
  </cols>
  <sheetData>
    <row r="1" spans="1:11" x14ac:dyDescent="0.15">
      <c r="A1" s="10"/>
      <c r="B1" s="10"/>
      <c r="C1" s="10"/>
      <c r="D1" s="10"/>
      <c r="E1" s="10"/>
      <c r="F1" s="10"/>
      <c r="G1" s="10"/>
      <c r="H1" s="10"/>
      <c r="I1" s="10"/>
      <c r="J1" s="10"/>
      <c r="K1" s="10"/>
    </row>
    <row r="2" spans="1:11" ht="18" x14ac:dyDescent="0.2">
      <c r="A2" s="10"/>
      <c r="B2" s="599" t="str">
        <f>+'Flujo de Caja'!B2:H2</f>
        <v>ConectaDos</v>
      </c>
      <c r="C2" s="600"/>
      <c r="D2" s="600"/>
      <c r="E2" s="600"/>
      <c r="F2" s="600"/>
      <c r="G2" s="600"/>
      <c r="H2" s="600"/>
      <c r="I2" s="600"/>
      <c r="J2" s="601"/>
      <c r="K2" s="10"/>
    </row>
    <row r="3" spans="1:11" x14ac:dyDescent="0.15">
      <c r="A3" s="10"/>
      <c r="B3" s="10"/>
      <c r="C3" s="10"/>
      <c r="D3" s="10"/>
      <c r="E3" s="10"/>
      <c r="F3" s="10"/>
      <c r="G3" s="10"/>
      <c r="H3" s="10"/>
      <c r="I3" s="10"/>
      <c r="J3" s="10"/>
      <c r="K3" s="10"/>
    </row>
    <row r="4" spans="1:11" ht="18" x14ac:dyDescent="0.2">
      <c r="A4" s="10"/>
      <c r="B4" s="599" t="s">
        <v>271</v>
      </c>
      <c r="C4" s="600"/>
      <c r="D4" s="600"/>
      <c r="E4" s="600"/>
      <c r="F4" s="600"/>
      <c r="G4" s="600"/>
      <c r="H4" s="600"/>
      <c r="I4" s="600"/>
      <c r="J4" s="601"/>
      <c r="K4" s="10"/>
    </row>
    <row r="5" spans="1:11" x14ac:dyDescent="0.15">
      <c r="A5" s="10"/>
      <c r="B5" s="10"/>
      <c r="C5" s="10"/>
      <c r="D5" s="10"/>
      <c r="E5" s="10"/>
      <c r="F5" s="10"/>
      <c r="G5" s="10"/>
      <c r="H5" s="10"/>
      <c r="I5" s="10"/>
      <c r="J5" s="10"/>
      <c r="K5" s="10"/>
    </row>
    <row r="6" spans="1:11" x14ac:dyDescent="0.15">
      <c r="A6" s="10"/>
      <c r="B6" s="83" t="s">
        <v>157</v>
      </c>
      <c r="C6" s="160"/>
      <c r="D6" s="160" t="s">
        <v>97</v>
      </c>
      <c r="E6" s="161"/>
      <c r="F6" s="162">
        <f>+'Flujo de Caja'!D6</f>
        <v>2027</v>
      </c>
      <c r="G6" s="162">
        <f>+'Flujo de Caja'!E6</f>
        <v>2028</v>
      </c>
      <c r="H6" s="162">
        <f>+'Flujo de Caja'!F6</f>
        <v>2029</v>
      </c>
      <c r="I6" s="162">
        <f>+'Flujo de Caja'!G6</f>
        <v>2030</v>
      </c>
      <c r="J6" s="162">
        <f>+'Flujo de Caja'!H6</f>
        <v>2031</v>
      </c>
      <c r="K6" s="10"/>
    </row>
    <row r="7" spans="1:11" x14ac:dyDescent="0.15">
      <c r="A7" s="10"/>
      <c r="B7" s="163"/>
      <c r="C7" s="10"/>
      <c r="D7" s="14"/>
      <c r="E7" s="607"/>
      <c r="F7" s="607"/>
      <c r="G7" s="607"/>
      <c r="H7" s="607"/>
      <c r="I7" s="607"/>
      <c r="J7" s="607"/>
      <c r="K7" s="10"/>
    </row>
    <row r="8" spans="1:11" x14ac:dyDescent="0.15">
      <c r="A8" s="10"/>
      <c r="B8" s="163" t="s">
        <v>98</v>
      </c>
      <c r="C8" s="10"/>
      <c r="D8" s="606" t="s">
        <v>99</v>
      </c>
      <c r="E8" s="607"/>
      <c r="F8" s="164">
        <f>+'Balance General'!D16/'Balance General'!D40</f>
        <v>1.1940424949786324</v>
      </c>
      <c r="G8" s="164">
        <f>+'Balance General'!E16/'Balance General'!E40</f>
        <v>-0.16158211826041935</v>
      </c>
      <c r="H8" s="164">
        <f>+'Balance General'!F16/'Balance General'!F40</f>
        <v>0.28380816626835592</v>
      </c>
      <c r="I8" s="164">
        <f>+'Balance General'!G16/'Balance General'!G40</f>
        <v>1.3675519208425733</v>
      </c>
      <c r="J8" s="164">
        <f>+'Balance General'!H16/'Balance General'!H40</f>
        <v>3.0328006786736341</v>
      </c>
      <c r="K8" s="10"/>
    </row>
    <row r="9" spans="1:11" x14ac:dyDescent="0.15">
      <c r="A9" s="10"/>
      <c r="B9" s="163"/>
      <c r="C9" s="10"/>
      <c r="D9" s="14" t="s">
        <v>100</v>
      </c>
      <c r="E9" s="607"/>
      <c r="F9" s="608"/>
      <c r="G9" s="608"/>
      <c r="H9" s="608"/>
      <c r="I9" s="608"/>
      <c r="J9" s="608"/>
      <c r="K9" s="10"/>
    </row>
    <row r="10" spans="1:11" x14ac:dyDescent="0.15">
      <c r="A10" s="10"/>
      <c r="B10" s="165"/>
      <c r="C10" s="166"/>
      <c r="D10" s="167"/>
      <c r="E10" s="168"/>
      <c r="F10" s="169"/>
      <c r="G10" s="169"/>
      <c r="H10" s="169"/>
      <c r="I10" s="169"/>
      <c r="J10" s="169"/>
      <c r="K10" s="10"/>
    </row>
    <row r="11" spans="1:11" hidden="1" x14ac:dyDescent="0.15">
      <c r="A11" s="10"/>
      <c r="B11" s="163"/>
      <c r="C11" s="10"/>
      <c r="D11" s="14"/>
      <c r="E11" s="607"/>
      <c r="F11" s="607"/>
      <c r="G11" s="607"/>
      <c r="H11" s="607"/>
      <c r="I11" s="607"/>
      <c r="J11" s="607"/>
      <c r="K11" s="10"/>
    </row>
    <row r="12" spans="1:11" hidden="1" x14ac:dyDescent="0.15">
      <c r="A12" s="10"/>
      <c r="B12" s="163" t="s">
        <v>268</v>
      </c>
      <c r="C12" s="10"/>
      <c r="D12" s="606" t="s">
        <v>270</v>
      </c>
      <c r="E12" s="607"/>
      <c r="F12" s="164">
        <f>+('Balance General'!D16-'Balance General'!D13)/'Balance General'!D40</f>
        <v>1.1940424949786324</v>
      </c>
      <c r="G12" s="164">
        <f>+('Balance General'!E16-'Balance General'!E13)/'Balance General'!E40</f>
        <v>-0.16158211826041935</v>
      </c>
      <c r="H12" s="164">
        <f>+('Balance General'!F16-'Balance General'!F13)/'Balance General'!F40</f>
        <v>0.28380816626835592</v>
      </c>
      <c r="I12" s="164">
        <f>+('Balance General'!G16-'Balance General'!G13)/'Balance General'!G40</f>
        <v>1.3675519208425733</v>
      </c>
      <c r="J12" s="164">
        <f>+('Balance General'!H16-'Balance General'!H13)/'Balance General'!H40</f>
        <v>3.0328006786736341</v>
      </c>
      <c r="K12" s="10"/>
    </row>
    <row r="13" spans="1:11" hidden="1" x14ac:dyDescent="0.15">
      <c r="A13" s="10"/>
      <c r="B13" s="170" t="s">
        <v>269</v>
      </c>
      <c r="C13" s="10"/>
      <c r="D13" s="14" t="s">
        <v>100</v>
      </c>
      <c r="E13" s="607"/>
      <c r="F13" s="608"/>
      <c r="G13" s="608"/>
      <c r="H13" s="608"/>
      <c r="I13" s="608"/>
      <c r="J13" s="608"/>
      <c r="K13" s="10"/>
    </row>
    <row r="14" spans="1:11" hidden="1" x14ac:dyDescent="0.15">
      <c r="A14" s="10"/>
      <c r="B14" s="165"/>
      <c r="C14" s="166"/>
      <c r="D14" s="167"/>
      <c r="E14" s="168"/>
      <c r="F14" s="169"/>
      <c r="G14" s="169"/>
      <c r="H14" s="169"/>
      <c r="I14" s="169"/>
      <c r="J14" s="169"/>
      <c r="K14" s="10"/>
    </row>
    <row r="15" spans="1:11" x14ac:dyDescent="0.15">
      <c r="A15" s="10"/>
      <c r="B15" s="163"/>
      <c r="C15" s="10"/>
      <c r="D15" s="14"/>
      <c r="E15" s="607"/>
      <c r="F15" s="608"/>
      <c r="G15" s="608"/>
      <c r="H15" s="608"/>
      <c r="I15" s="608"/>
      <c r="J15" s="608"/>
      <c r="K15" s="10"/>
    </row>
    <row r="16" spans="1:11" x14ac:dyDescent="0.15">
      <c r="A16" s="10"/>
      <c r="B16" s="163" t="s">
        <v>101</v>
      </c>
      <c r="C16" s="10"/>
      <c r="D16" s="606" t="s">
        <v>110</v>
      </c>
      <c r="E16" s="607"/>
      <c r="F16" s="164">
        <f>+'Balance General'!D32/'Balance General'!D48</f>
        <v>0.4342334441634732</v>
      </c>
      <c r="G16" s="164">
        <f>+'Balance General'!E32/'Balance General'!E48</f>
        <v>6.460499697440282E-2</v>
      </c>
      <c r="H16" s="164">
        <f>+'Balance General'!F32/'Balance General'!F48</f>
        <v>0.22652710550235444</v>
      </c>
      <c r="I16" s="164">
        <f>+'Balance General'!G32/'Balance General'!G48</f>
        <v>1.4126000931351874</v>
      </c>
      <c r="J16" s="164">
        <f>+'Balance General'!H32/'Balance General'!H48</f>
        <v>3.0712269592263808</v>
      </c>
      <c r="K16" s="10"/>
    </row>
    <row r="17" spans="1:11" x14ac:dyDescent="0.15">
      <c r="A17" s="10"/>
      <c r="B17" s="163"/>
      <c r="C17" s="10"/>
      <c r="D17" s="603" t="s">
        <v>102</v>
      </c>
      <c r="E17" s="607"/>
      <c r="F17" s="608"/>
      <c r="G17" s="608"/>
      <c r="H17" s="608"/>
      <c r="I17" s="608"/>
      <c r="J17" s="608"/>
      <c r="K17" s="10"/>
    </row>
    <row r="18" spans="1:11" x14ac:dyDescent="0.15">
      <c r="A18" s="10"/>
      <c r="B18" s="171"/>
      <c r="C18" s="609"/>
      <c r="D18" s="606"/>
      <c r="E18" s="610"/>
      <c r="F18" s="611"/>
      <c r="G18" s="611"/>
      <c r="H18" s="611"/>
      <c r="I18" s="611"/>
      <c r="J18" s="611"/>
      <c r="K18" s="10"/>
    </row>
    <row r="19" spans="1:11" x14ac:dyDescent="0.15">
      <c r="A19" s="10"/>
      <c r="B19" s="172"/>
      <c r="C19" s="602"/>
      <c r="D19" s="603"/>
      <c r="E19" s="604"/>
      <c r="F19" s="605"/>
      <c r="G19" s="605"/>
      <c r="H19" s="605"/>
      <c r="I19" s="605"/>
      <c r="J19" s="605"/>
      <c r="K19" s="10"/>
    </row>
    <row r="20" spans="1:11" x14ac:dyDescent="0.15">
      <c r="A20" s="10"/>
      <c r="B20" s="163" t="s">
        <v>103</v>
      </c>
      <c r="C20" s="10"/>
      <c r="D20" s="14" t="s">
        <v>104</v>
      </c>
      <c r="E20" s="607"/>
      <c r="F20" s="608">
        <f>+'Balance General'!D16-'Balance General'!D40</f>
        <v>19823372.093440652</v>
      </c>
      <c r="G20" s="608">
        <f>+'Balance General'!E16-'Balance General'!E40</f>
        <v>-134464304.06623918</v>
      </c>
      <c r="H20" s="608">
        <f>+'Balance General'!F16-'Balance General'!F40</f>
        <v>-142835772.56564349</v>
      </c>
      <c r="I20" s="608">
        <f>+'Balance General'!G16-'Balance General'!G40</f>
        <v>134053786.2494722</v>
      </c>
      <c r="J20" s="608">
        <f>+'Balance General'!H16-'Balance General'!H40</f>
        <v>869168565.63210702</v>
      </c>
      <c r="K20" s="10"/>
    </row>
    <row r="21" spans="1:11" x14ac:dyDescent="0.15">
      <c r="A21" s="10"/>
      <c r="B21" s="163"/>
      <c r="C21" s="10"/>
      <c r="D21" s="14"/>
      <c r="E21" s="607"/>
      <c r="F21" s="608"/>
      <c r="G21" s="608"/>
      <c r="H21" s="608"/>
      <c r="I21" s="608"/>
      <c r="J21" s="608"/>
      <c r="K21" s="10"/>
    </row>
    <row r="22" spans="1:11" x14ac:dyDescent="0.15">
      <c r="A22" s="10"/>
      <c r="B22" s="171"/>
      <c r="C22" s="609"/>
      <c r="D22" s="606"/>
      <c r="E22" s="610"/>
      <c r="F22" s="611"/>
      <c r="G22" s="611"/>
      <c r="H22" s="611"/>
      <c r="I22" s="611"/>
      <c r="J22" s="611"/>
      <c r="K22" s="10"/>
    </row>
    <row r="23" spans="1:11" x14ac:dyDescent="0.15">
      <c r="A23" s="10"/>
      <c r="B23" s="10"/>
      <c r="C23" s="10"/>
      <c r="D23" s="10"/>
      <c r="E23" s="10"/>
      <c r="F23" s="10"/>
      <c r="G23" s="637"/>
      <c r="H23" s="637"/>
      <c r="I23" s="637"/>
      <c r="J23" s="637"/>
      <c r="K23" s="10"/>
    </row>
    <row r="24" spans="1:11" x14ac:dyDescent="0.15">
      <c r="A24" s="10"/>
      <c r="B24" s="10"/>
      <c r="C24" s="10"/>
      <c r="D24" s="10"/>
      <c r="E24" s="10"/>
      <c r="F24" s="10"/>
      <c r="G24" s="10"/>
      <c r="H24" s="10"/>
      <c r="I24" s="10"/>
      <c r="J24" s="10"/>
      <c r="K24" s="10"/>
    </row>
    <row r="25" spans="1:11" x14ac:dyDescent="0.15">
      <c r="A25" s="10"/>
      <c r="B25" s="10"/>
      <c r="C25" s="10"/>
      <c r="D25" s="10"/>
      <c r="E25" s="10"/>
      <c r="F25" s="614"/>
      <c r="G25" s="615"/>
      <c r="H25" s="615"/>
      <c r="I25" s="615"/>
      <c r="J25" s="616"/>
      <c r="K25" s="10"/>
    </row>
    <row r="26" spans="1:11" x14ac:dyDescent="0.15">
      <c r="A26" s="10"/>
      <c r="B26" s="10"/>
      <c r="C26" s="10"/>
      <c r="D26" s="10"/>
      <c r="E26" s="10"/>
      <c r="F26" s="617"/>
      <c r="G26" s="618"/>
      <c r="H26" s="618"/>
      <c r="I26" s="618"/>
      <c r="J26" s="619"/>
      <c r="K26" s="10"/>
    </row>
    <row r="27" spans="1:11" x14ac:dyDescent="0.15">
      <c r="A27" s="10"/>
      <c r="B27" s="10"/>
      <c r="C27" s="10"/>
      <c r="D27" s="10"/>
      <c r="E27" s="10"/>
      <c r="F27" s="617"/>
      <c r="G27" s="618"/>
      <c r="H27" s="618"/>
      <c r="I27" s="618"/>
      <c r="J27" s="619"/>
      <c r="K27" s="10"/>
    </row>
    <row r="28" spans="1:11" x14ac:dyDescent="0.15">
      <c r="A28" s="10"/>
      <c r="B28" s="10"/>
      <c r="C28" s="10"/>
      <c r="D28" s="10"/>
      <c r="E28" s="10"/>
      <c r="F28" s="617"/>
      <c r="G28" s="618"/>
      <c r="H28" s="618"/>
      <c r="I28" s="618"/>
      <c r="J28" s="619"/>
      <c r="K28" s="10"/>
    </row>
    <row r="29" spans="1:11" x14ac:dyDescent="0.15">
      <c r="A29" s="10"/>
      <c r="B29" s="10"/>
      <c r="C29" s="10"/>
      <c r="D29" s="10"/>
      <c r="E29" s="10"/>
      <c r="F29" s="617"/>
      <c r="G29" s="618"/>
      <c r="H29" s="618"/>
      <c r="I29" s="618"/>
      <c r="J29" s="619"/>
      <c r="K29" s="10"/>
    </row>
    <row r="30" spans="1:11" x14ac:dyDescent="0.15">
      <c r="A30" s="10"/>
      <c r="B30" s="10"/>
      <c r="C30" s="10"/>
      <c r="D30" s="10"/>
      <c r="E30" s="10"/>
      <c r="F30" s="617"/>
      <c r="G30" s="618"/>
      <c r="H30" s="618"/>
      <c r="I30" s="618"/>
      <c r="J30" s="619"/>
      <c r="K30" s="10"/>
    </row>
    <row r="31" spans="1:11" x14ac:dyDescent="0.15">
      <c r="A31" s="10"/>
      <c r="B31" s="10"/>
      <c r="C31" s="10"/>
      <c r="D31" s="10"/>
      <c r="E31" s="10"/>
      <c r="F31" s="617"/>
      <c r="G31" s="618"/>
      <c r="H31" s="618"/>
      <c r="I31" s="618"/>
      <c r="J31" s="619"/>
      <c r="K31" s="10"/>
    </row>
    <row r="32" spans="1:11" x14ac:dyDescent="0.15">
      <c r="A32" s="10"/>
      <c r="B32" s="10"/>
      <c r="C32" s="10"/>
      <c r="D32" s="10"/>
      <c r="E32" s="10"/>
      <c r="F32" s="617"/>
      <c r="G32" s="618"/>
      <c r="H32" s="618"/>
      <c r="I32" s="618"/>
      <c r="J32" s="619"/>
      <c r="K32" s="10"/>
    </row>
    <row r="33" spans="1:11" x14ac:dyDescent="0.15">
      <c r="A33" s="10"/>
      <c r="B33" s="10"/>
      <c r="C33" s="10"/>
      <c r="D33" s="10"/>
      <c r="E33" s="10"/>
      <c r="F33" s="617"/>
      <c r="G33" s="618"/>
      <c r="H33" s="618"/>
      <c r="I33" s="618"/>
      <c r="J33" s="619"/>
      <c r="K33" s="10"/>
    </row>
    <row r="34" spans="1:11" x14ac:dyDescent="0.15">
      <c r="A34" s="10"/>
      <c r="B34" s="10"/>
      <c r="C34" s="10"/>
      <c r="D34" s="10"/>
      <c r="E34" s="10"/>
      <c r="F34" s="617"/>
      <c r="G34" s="618"/>
      <c r="H34" s="618"/>
      <c r="I34" s="618"/>
      <c r="J34" s="619"/>
      <c r="K34" s="10"/>
    </row>
    <row r="35" spans="1:11" x14ac:dyDescent="0.15">
      <c r="A35" s="10"/>
      <c r="B35" s="10"/>
      <c r="C35" s="10"/>
      <c r="D35" s="10"/>
      <c r="E35" s="10"/>
      <c r="F35" s="617"/>
      <c r="G35" s="618"/>
      <c r="H35" s="618"/>
      <c r="I35" s="618"/>
      <c r="J35" s="619"/>
      <c r="K35" s="10"/>
    </row>
    <row r="36" spans="1:11" x14ac:dyDescent="0.15">
      <c r="A36" s="10"/>
      <c r="B36" s="10"/>
      <c r="C36" s="10"/>
      <c r="D36" s="10"/>
      <c r="E36" s="10"/>
      <c r="F36" s="617"/>
      <c r="G36" s="618"/>
      <c r="H36" s="618"/>
      <c r="I36" s="618"/>
      <c r="J36" s="619"/>
      <c r="K36" s="10"/>
    </row>
    <row r="37" spans="1:11" x14ac:dyDescent="0.15">
      <c r="A37" s="10"/>
      <c r="B37" s="10"/>
      <c r="C37" s="10"/>
      <c r="D37" s="10"/>
      <c r="E37" s="10"/>
      <c r="F37" s="617"/>
      <c r="G37" s="618"/>
      <c r="H37" s="618"/>
      <c r="I37" s="618"/>
      <c r="J37" s="619"/>
      <c r="K37" s="10"/>
    </row>
    <row r="38" spans="1:11" x14ac:dyDescent="0.15">
      <c r="A38" s="10"/>
      <c r="B38" s="10"/>
      <c r="C38" s="10"/>
      <c r="D38" s="10"/>
      <c r="E38" s="10"/>
      <c r="F38" s="617"/>
      <c r="G38" s="618"/>
      <c r="H38" s="618"/>
      <c r="I38" s="618"/>
      <c r="J38" s="619"/>
      <c r="K38" s="10"/>
    </row>
    <row r="39" spans="1:11" x14ac:dyDescent="0.15">
      <c r="A39" s="10"/>
      <c r="B39" s="10"/>
      <c r="C39" s="10"/>
      <c r="D39" s="10"/>
      <c r="E39" s="10"/>
      <c r="F39" s="617"/>
      <c r="G39" s="618"/>
      <c r="H39" s="618"/>
      <c r="I39" s="618"/>
      <c r="J39" s="619"/>
      <c r="K39" s="10"/>
    </row>
    <row r="40" spans="1:11" x14ac:dyDescent="0.15">
      <c r="A40" s="10"/>
      <c r="B40" s="10"/>
      <c r="C40" s="10"/>
      <c r="D40" s="10"/>
      <c r="E40" s="10"/>
      <c r="F40" s="617"/>
      <c r="G40" s="618"/>
      <c r="H40" s="618"/>
      <c r="I40" s="618"/>
      <c r="J40" s="619"/>
      <c r="K40" s="10"/>
    </row>
    <row r="41" spans="1:11" x14ac:dyDescent="0.15">
      <c r="A41" s="10"/>
      <c r="B41" s="10"/>
      <c r="C41" s="10"/>
      <c r="D41" s="10"/>
      <c r="E41" s="10"/>
      <c r="F41" s="617"/>
      <c r="G41" s="618"/>
      <c r="H41" s="618"/>
      <c r="I41" s="618"/>
      <c r="J41" s="619"/>
      <c r="K41" s="10"/>
    </row>
    <row r="42" spans="1:11" x14ac:dyDescent="0.15">
      <c r="A42" s="10"/>
      <c r="B42" s="10"/>
      <c r="C42" s="10"/>
      <c r="D42" s="10"/>
      <c r="E42" s="10"/>
      <c r="F42" s="617"/>
      <c r="G42" s="618"/>
      <c r="H42" s="618"/>
      <c r="I42" s="618"/>
      <c r="J42" s="619"/>
      <c r="K42" s="10"/>
    </row>
    <row r="43" spans="1:11" x14ac:dyDescent="0.15">
      <c r="A43" s="10"/>
      <c r="B43" s="10"/>
      <c r="C43" s="10"/>
      <c r="D43" s="10"/>
      <c r="E43" s="10"/>
      <c r="F43" s="617"/>
      <c r="G43" s="618"/>
      <c r="H43" s="618"/>
      <c r="I43" s="618"/>
      <c r="J43" s="619"/>
      <c r="K43" s="10"/>
    </row>
    <row r="44" spans="1:11" x14ac:dyDescent="0.15">
      <c r="A44" s="10"/>
      <c r="B44" s="10"/>
      <c r="C44" s="10"/>
      <c r="D44" s="10"/>
      <c r="E44" s="10"/>
      <c r="F44" s="620"/>
      <c r="G44" s="621"/>
      <c r="H44" s="621"/>
      <c r="I44" s="621"/>
      <c r="J44" s="622"/>
      <c r="K44" s="10"/>
    </row>
    <row r="45" spans="1:11" x14ac:dyDescent="0.15">
      <c r="A45" s="10"/>
      <c r="B45" s="10"/>
      <c r="C45" s="10"/>
      <c r="D45" s="10"/>
      <c r="E45" s="10"/>
      <c r="F45" s="10"/>
      <c r="G45" s="10"/>
      <c r="H45" s="10"/>
      <c r="I45" s="10"/>
      <c r="J45" s="10"/>
      <c r="K45" s="10"/>
    </row>
    <row r="46" spans="1:11" x14ac:dyDescent="0.15">
      <c r="A46" s="10"/>
      <c r="B46" s="10"/>
      <c r="C46" s="10"/>
      <c r="D46" s="10"/>
      <c r="E46" s="10"/>
      <c r="F46" s="10"/>
      <c r="G46" s="10"/>
      <c r="H46" s="10"/>
      <c r="I46" s="10"/>
      <c r="J46" s="10"/>
      <c r="K46" s="10"/>
    </row>
    <row r="47" spans="1:11" x14ac:dyDescent="0.15">
      <c r="A47" s="10"/>
      <c r="B47" s="10"/>
      <c r="C47" s="10"/>
      <c r="D47" s="10"/>
      <c r="E47" s="10"/>
      <c r="F47" s="10"/>
      <c r="G47" s="10"/>
      <c r="H47" s="10"/>
      <c r="I47" s="10"/>
      <c r="J47" s="10"/>
      <c r="K47" s="10"/>
    </row>
    <row r="48" spans="1:11" hidden="1" x14ac:dyDescent="0.15">
      <c r="A48" s="10"/>
      <c r="B48" s="83" t="s">
        <v>159</v>
      </c>
      <c r="C48" s="160"/>
      <c r="D48" s="160" t="s">
        <v>97</v>
      </c>
      <c r="E48" s="161"/>
      <c r="F48" s="162">
        <f>+F6</f>
        <v>2027</v>
      </c>
      <c r="G48" s="162">
        <f>+G6</f>
        <v>2028</v>
      </c>
      <c r="H48" s="162">
        <f>+H6</f>
        <v>2029</v>
      </c>
      <c r="I48" s="162">
        <f>+I6</f>
        <v>2030</v>
      </c>
      <c r="J48" s="162">
        <f>+J6</f>
        <v>2031</v>
      </c>
      <c r="K48" s="10"/>
    </row>
    <row r="49" spans="1:11" hidden="1" x14ac:dyDescent="0.15">
      <c r="A49" s="10"/>
      <c r="B49" s="638"/>
      <c r="C49" s="602"/>
      <c r="D49" s="602"/>
      <c r="E49" s="639"/>
      <c r="F49" s="640"/>
      <c r="G49" s="640"/>
      <c r="H49" s="640"/>
      <c r="I49" s="640"/>
      <c r="J49" s="640"/>
      <c r="K49" s="10"/>
    </row>
    <row r="50" spans="1:11" hidden="1" x14ac:dyDescent="0.15">
      <c r="A50" s="10"/>
      <c r="B50" s="173" t="s">
        <v>115</v>
      </c>
      <c r="C50" s="10"/>
      <c r="D50" s="606" t="s">
        <v>116</v>
      </c>
      <c r="E50" s="623"/>
      <c r="F50" s="174">
        <f>IF('Balance General'!D13=0,0,'Estado de resultados'!C10/'Balance General'!D13)</f>
        <v>0</v>
      </c>
      <c r="G50" s="174">
        <f>IF('Balance General'!E13=0,0,'Estado de resultados'!D10/'Balance General'!E13)</f>
        <v>0</v>
      </c>
      <c r="H50" s="174">
        <f>IF('Balance General'!F13=0,0,'Estado de resultados'!E10/'Balance General'!F13)</f>
        <v>0</v>
      </c>
      <c r="I50" s="174">
        <f>IF('Balance General'!G13=0,0,'Estado de resultados'!F10/'Balance General'!G13)</f>
        <v>0</v>
      </c>
      <c r="J50" s="174">
        <f>IF('Balance General'!H13=0,0,'Estado de resultados'!G10/'Balance General'!H13)</f>
        <v>0</v>
      </c>
      <c r="K50" s="10"/>
    </row>
    <row r="51" spans="1:11" hidden="1" x14ac:dyDescent="0.15">
      <c r="A51" s="10"/>
      <c r="B51" s="173"/>
      <c r="C51" s="10"/>
      <c r="D51" s="14" t="s">
        <v>117</v>
      </c>
      <c r="E51" s="623"/>
      <c r="F51" s="641"/>
      <c r="G51" s="641"/>
      <c r="H51" s="641"/>
      <c r="I51" s="641"/>
      <c r="J51" s="641"/>
      <c r="K51" s="10"/>
    </row>
    <row r="52" spans="1:11" hidden="1" x14ac:dyDescent="0.15">
      <c r="A52" s="10"/>
      <c r="B52" s="175"/>
      <c r="C52" s="609"/>
      <c r="D52" s="606"/>
      <c r="E52" s="642"/>
      <c r="F52" s="643"/>
      <c r="G52" s="643"/>
      <c r="H52" s="643"/>
      <c r="I52" s="643"/>
      <c r="J52" s="643"/>
      <c r="K52" s="10"/>
    </row>
    <row r="53" spans="1:11" hidden="1" x14ac:dyDescent="0.15">
      <c r="A53" s="10"/>
      <c r="B53" s="644"/>
      <c r="C53" s="602"/>
      <c r="D53" s="602"/>
      <c r="E53" s="604"/>
      <c r="F53" s="605"/>
      <c r="G53" s="605"/>
      <c r="H53" s="605"/>
      <c r="I53" s="605"/>
      <c r="J53" s="605"/>
      <c r="K53" s="10"/>
    </row>
    <row r="54" spans="1:11" hidden="1" x14ac:dyDescent="0.15">
      <c r="A54" s="10"/>
      <c r="B54" s="163" t="s">
        <v>118</v>
      </c>
      <c r="C54" s="10"/>
      <c r="D54" s="606" t="s">
        <v>119</v>
      </c>
      <c r="E54" s="607"/>
      <c r="F54" s="176">
        <f>IF(F50=0,0,360/F50)</f>
        <v>0</v>
      </c>
      <c r="G54" s="176">
        <f>IF(G50=0,0,360/G50)</f>
        <v>0</v>
      </c>
      <c r="H54" s="176">
        <f>IF(H50=0,0,360/H50)</f>
        <v>0</v>
      </c>
      <c r="I54" s="176">
        <f>IF(I50=0,0,360/I50)</f>
        <v>0</v>
      </c>
      <c r="J54" s="176">
        <f>IF(J50=0,0,360/J50)</f>
        <v>0</v>
      </c>
      <c r="K54" s="10"/>
    </row>
    <row r="55" spans="1:11" hidden="1" x14ac:dyDescent="0.15">
      <c r="A55" s="10"/>
      <c r="B55" s="163"/>
      <c r="C55" s="10"/>
      <c r="D55" s="14" t="s">
        <v>120</v>
      </c>
      <c r="E55" s="607"/>
      <c r="F55" s="608"/>
      <c r="G55" s="608"/>
      <c r="H55" s="608"/>
      <c r="I55" s="608"/>
      <c r="J55" s="608"/>
      <c r="K55" s="10"/>
    </row>
    <row r="56" spans="1:11" hidden="1" x14ac:dyDescent="0.15">
      <c r="A56" s="10"/>
      <c r="B56" s="171"/>
      <c r="C56" s="609"/>
      <c r="D56" s="606"/>
      <c r="E56" s="610"/>
      <c r="F56" s="611"/>
      <c r="G56" s="611"/>
      <c r="H56" s="611"/>
      <c r="I56" s="611"/>
      <c r="J56" s="611"/>
      <c r="K56" s="10"/>
    </row>
    <row r="57" spans="1:11" hidden="1" x14ac:dyDescent="0.15">
      <c r="A57" s="10"/>
      <c r="B57" s="163"/>
      <c r="C57" s="10"/>
      <c r="D57" s="14"/>
      <c r="E57" s="607"/>
      <c r="F57" s="608"/>
      <c r="G57" s="608"/>
      <c r="H57" s="608"/>
      <c r="I57" s="608"/>
      <c r="J57" s="608"/>
      <c r="K57" s="10"/>
    </row>
    <row r="58" spans="1:11" hidden="1" x14ac:dyDescent="0.15">
      <c r="A58" s="10"/>
      <c r="B58" s="163" t="s">
        <v>121</v>
      </c>
      <c r="C58" s="10"/>
      <c r="D58" s="642" t="s">
        <v>122</v>
      </c>
      <c r="E58" s="607"/>
      <c r="F58" s="164">
        <f>IF('Balance General'!D12&gt;0,('Flujo de Caja'!D9/'Balance General'!D12),0)</f>
        <v>12</v>
      </c>
      <c r="G58" s="164">
        <f>IF('Balance General'!E12&gt;0,('Flujo de Caja'!E9/'Balance General'!E12),0)</f>
        <v>12</v>
      </c>
      <c r="H58" s="164">
        <f>IF('Balance General'!F12&gt;0,('Flujo de Caja'!F9/'Balance General'!F12),0)</f>
        <v>11.999999999999998</v>
      </c>
      <c r="I58" s="164">
        <f>IF('Balance General'!G12&gt;0,('Flujo de Caja'!G9/'Balance General'!G12),0)</f>
        <v>11.999999999999998</v>
      </c>
      <c r="J58" s="164">
        <f>IF('Balance General'!H12&gt;0,('Flujo de Caja'!H9/'Balance General'!H12),0)</f>
        <v>12</v>
      </c>
      <c r="K58" s="10"/>
    </row>
    <row r="59" spans="1:11" hidden="1" x14ac:dyDescent="0.15">
      <c r="A59" s="10"/>
      <c r="B59" s="645"/>
      <c r="C59" s="10"/>
      <c r="D59" s="646" t="s">
        <v>123</v>
      </c>
      <c r="E59" s="647"/>
      <c r="F59" s="608"/>
      <c r="G59" s="608"/>
      <c r="H59" s="608"/>
      <c r="I59" s="608"/>
      <c r="J59" s="608"/>
      <c r="K59" s="10"/>
    </row>
    <row r="60" spans="1:11" hidden="1" x14ac:dyDescent="0.15">
      <c r="A60" s="10"/>
      <c r="B60" s="648"/>
      <c r="C60" s="609"/>
      <c r="D60" s="609"/>
      <c r="E60" s="610"/>
      <c r="F60" s="611"/>
      <c r="G60" s="611"/>
      <c r="H60" s="611"/>
      <c r="I60" s="611"/>
      <c r="J60" s="611"/>
      <c r="K60" s="10"/>
    </row>
    <row r="61" spans="1:11" hidden="1" x14ac:dyDescent="0.15">
      <c r="A61" s="10"/>
      <c r="B61" s="644"/>
      <c r="C61" s="602"/>
      <c r="D61" s="602"/>
      <c r="E61" s="604"/>
      <c r="F61" s="605"/>
      <c r="G61" s="605"/>
      <c r="H61" s="605"/>
      <c r="I61" s="605"/>
      <c r="J61" s="605"/>
      <c r="K61" s="10"/>
    </row>
    <row r="62" spans="1:11" hidden="1" x14ac:dyDescent="0.15">
      <c r="A62" s="10"/>
      <c r="B62" s="163" t="s">
        <v>124</v>
      </c>
      <c r="C62" s="10"/>
      <c r="D62" s="606" t="s">
        <v>119</v>
      </c>
      <c r="E62" s="607"/>
      <c r="F62" s="176">
        <f>IF(F58&gt;0,360/F58,0)</f>
        <v>30</v>
      </c>
      <c r="G62" s="176">
        <f>IF(G58&gt;0,360/G58,0)</f>
        <v>30</v>
      </c>
      <c r="H62" s="176">
        <f>IF(H58&gt;0,360/H58,0)</f>
        <v>30.000000000000004</v>
      </c>
      <c r="I62" s="176">
        <f>IF(I58&gt;0,360/I58,0)</f>
        <v>30.000000000000004</v>
      </c>
      <c r="J62" s="176">
        <f>IF(J58&gt;0,360/J58,0)</f>
        <v>30</v>
      </c>
      <c r="K62" s="10"/>
    </row>
    <row r="63" spans="1:11" hidden="1" x14ac:dyDescent="0.15">
      <c r="A63" s="10"/>
      <c r="B63" s="163"/>
      <c r="C63" s="10"/>
      <c r="D63" s="14" t="s">
        <v>125</v>
      </c>
      <c r="E63" s="607"/>
      <c r="F63" s="608"/>
      <c r="G63" s="608"/>
      <c r="H63" s="608"/>
      <c r="I63" s="608"/>
      <c r="J63" s="608"/>
      <c r="K63" s="10"/>
    </row>
    <row r="64" spans="1:11" hidden="1" x14ac:dyDescent="0.15">
      <c r="A64" s="10"/>
      <c r="B64" s="171"/>
      <c r="C64" s="609"/>
      <c r="D64" s="606"/>
      <c r="E64" s="610"/>
      <c r="F64" s="611"/>
      <c r="G64" s="611"/>
      <c r="H64" s="611"/>
      <c r="I64" s="611"/>
      <c r="J64" s="611"/>
      <c r="K64" s="10"/>
    </row>
    <row r="65" spans="1:11" hidden="1" x14ac:dyDescent="0.15">
      <c r="A65" s="10"/>
      <c r="B65" s="163"/>
      <c r="C65" s="10"/>
      <c r="D65" s="14"/>
      <c r="E65" s="607"/>
      <c r="F65" s="608"/>
      <c r="G65" s="608"/>
      <c r="H65" s="608"/>
      <c r="I65" s="608"/>
      <c r="J65" s="608"/>
      <c r="K65" s="10"/>
    </row>
    <row r="66" spans="1:11" hidden="1" x14ac:dyDescent="0.15">
      <c r="A66" s="10"/>
      <c r="B66" s="163" t="s">
        <v>126</v>
      </c>
      <c r="C66" s="10"/>
      <c r="D66" s="642" t="s">
        <v>127</v>
      </c>
      <c r="E66" s="607"/>
      <c r="F66" s="164">
        <f>IF('Balance General'!D36=0,0,'Estado de resultados'!C10/'Balance General'!D36)</f>
        <v>12</v>
      </c>
      <c r="G66" s="164">
        <f>IF('Balance General'!E36=0,0,'Estado de resultados'!D10/'Balance General'!E36)</f>
        <v>12</v>
      </c>
      <c r="H66" s="164">
        <f>IF('Balance General'!F36=0,0,'Estado de resultados'!E10/'Balance General'!F36)</f>
        <v>12</v>
      </c>
      <c r="I66" s="164">
        <f>IF('Balance General'!G36=0,0,'Estado de resultados'!F10/'Balance General'!G36)</f>
        <v>12</v>
      </c>
      <c r="J66" s="164">
        <f>IF('Balance General'!H36=0,0,'Estado de resultados'!G10/'Balance General'!H36)</f>
        <v>11.999999999999998</v>
      </c>
      <c r="K66" s="10"/>
    </row>
    <row r="67" spans="1:11" hidden="1" x14ac:dyDescent="0.15">
      <c r="A67" s="10"/>
      <c r="B67" s="645"/>
      <c r="C67" s="10"/>
      <c r="D67" s="646" t="s">
        <v>128</v>
      </c>
      <c r="E67" s="647"/>
      <c r="F67" s="608"/>
      <c r="G67" s="608"/>
      <c r="H67" s="608"/>
      <c r="I67" s="608"/>
      <c r="J67" s="608"/>
      <c r="K67" s="10"/>
    </row>
    <row r="68" spans="1:11" hidden="1" x14ac:dyDescent="0.15">
      <c r="A68" s="10"/>
      <c r="B68" s="648"/>
      <c r="C68" s="609"/>
      <c r="D68" s="609"/>
      <c r="E68" s="610"/>
      <c r="F68" s="611"/>
      <c r="G68" s="611"/>
      <c r="H68" s="611"/>
      <c r="I68" s="611"/>
      <c r="J68" s="611"/>
      <c r="K68" s="10"/>
    </row>
    <row r="69" spans="1:11" hidden="1" x14ac:dyDescent="0.15">
      <c r="A69" s="10"/>
      <c r="B69" s="644"/>
      <c r="C69" s="602"/>
      <c r="D69" s="602"/>
      <c r="E69" s="604"/>
      <c r="F69" s="605"/>
      <c r="G69" s="605"/>
      <c r="H69" s="605"/>
      <c r="I69" s="605"/>
      <c r="J69" s="605"/>
      <c r="K69" s="10"/>
    </row>
    <row r="70" spans="1:11" hidden="1" x14ac:dyDescent="0.15">
      <c r="A70" s="10"/>
      <c r="B70" s="163" t="s">
        <v>276</v>
      </c>
      <c r="C70" s="10"/>
      <c r="D70" s="606" t="s">
        <v>119</v>
      </c>
      <c r="E70" s="607"/>
      <c r="F70" s="176">
        <f>IF(F66&gt;0,360/F66,0)</f>
        <v>30</v>
      </c>
      <c r="G70" s="176">
        <f>IF(G66&gt;0,360/G66,0)</f>
        <v>30</v>
      </c>
      <c r="H70" s="176">
        <f>IF(H66&gt;0,360/H66,0)</f>
        <v>30</v>
      </c>
      <c r="I70" s="176">
        <f>IF(I66&gt;0,360/I66,0)</f>
        <v>30</v>
      </c>
      <c r="J70" s="176">
        <f>IF(J66&gt;0,360/J66,0)</f>
        <v>30.000000000000004</v>
      </c>
      <c r="K70" s="10"/>
    </row>
    <row r="71" spans="1:11" hidden="1" x14ac:dyDescent="0.15">
      <c r="A71" s="10"/>
      <c r="B71" s="163"/>
      <c r="C71" s="10"/>
      <c r="D71" s="14" t="s">
        <v>126</v>
      </c>
      <c r="E71" s="607"/>
      <c r="F71" s="608"/>
      <c r="G71" s="608"/>
      <c r="H71" s="608"/>
      <c r="I71" s="608"/>
      <c r="J71" s="608"/>
      <c r="K71" s="10"/>
    </row>
    <row r="72" spans="1:11" hidden="1" x14ac:dyDescent="0.15">
      <c r="A72" s="10"/>
      <c r="B72" s="171"/>
      <c r="C72" s="609"/>
      <c r="D72" s="606"/>
      <c r="E72" s="610"/>
      <c r="F72" s="611"/>
      <c r="G72" s="611"/>
      <c r="H72" s="611"/>
      <c r="I72" s="611"/>
      <c r="J72" s="611"/>
      <c r="K72" s="10"/>
    </row>
    <row r="73" spans="1:11" hidden="1" x14ac:dyDescent="0.15">
      <c r="A73" s="10"/>
      <c r="B73" s="644"/>
      <c r="C73" s="602"/>
      <c r="D73" s="602"/>
      <c r="E73" s="604"/>
      <c r="F73" s="605"/>
      <c r="G73" s="605"/>
      <c r="H73" s="605"/>
      <c r="I73" s="605"/>
      <c r="J73" s="605"/>
      <c r="K73" s="10"/>
    </row>
    <row r="74" spans="1:11" hidden="1" x14ac:dyDescent="0.15">
      <c r="A74" s="10"/>
      <c r="B74" s="163" t="s">
        <v>272</v>
      </c>
      <c r="C74" s="10"/>
      <c r="D74" s="606" t="s">
        <v>129</v>
      </c>
      <c r="E74" s="607"/>
      <c r="F74" s="176">
        <f>+F54+F62-F70</f>
        <v>0</v>
      </c>
      <c r="G74" s="176">
        <f>+G54+G62-G70</f>
        <v>0</v>
      </c>
      <c r="H74" s="176">
        <f>+H54+H62-H70</f>
        <v>0</v>
      </c>
      <c r="I74" s="176">
        <f>+I54+I62-I70</f>
        <v>0</v>
      </c>
      <c r="J74" s="176">
        <f>+J54+J62-J70</f>
        <v>0</v>
      </c>
      <c r="K74" s="10"/>
    </row>
    <row r="75" spans="1:11" hidden="1" x14ac:dyDescent="0.15">
      <c r="A75" s="10"/>
      <c r="B75" s="163"/>
      <c r="C75" s="10"/>
      <c r="D75" s="14" t="s">
        <v>130</v>
      </c>
      <c r="E75" s="607"/>
      <c r="F75" s="608"/>
      <c r="G75" s="608"/>
      <c r="H75" s="608"/>
      <c r="I75" s="608"/>
      <c r="J75" s="608"/>
      <c r="K75" s="10"/>
    </row>
    <row r="76" spans="1:11" hidden="1" x14ac:dyDescent="0.15">
      <c r="A76" s="10"/>
      <c r="B76" s="171"/>
      <c r="C76" s="609"/>
      <c r="D76" s="606"/>
      <c r="E76" s="610"/>
      <c r="F76" s="611"/>
      <c r="G76" s="611"/>
      <c r="H76" s="611"/>
      <c r="I76" s="611"/>
      <c r="J76" s="611"/>
      <c r="K76" s="10"/>
    </row>
    <row r="77" spans="1:11" hidden="1" x14ac:dyDescent="0.15">
      <c r="A77" s="10"/>
      <c r="B77" s="10"/>
      <c r="C77" s="10"/>
      <c r="D77" s="10"/>
      <c r="E77" s="10"/>
      <c r="F77" s="10"/>
      <c r="G77" s="10"/>
      <c r="H77" s="10"/>
      <c r="I77" s="10"/>
      <c r="J77" s="10"/>
      <c r="K77" s="10"/>
    </row>
    <row r="78" spans="1:11" ht="1" hidden="1" customHeight="1" x14ac:dyDescent="0.15">
      <c r="A78" s="10"/>
      <c r="B78" s="10"/>
      <c r="C78" s="10"/>
      <c r="D78" s="10"/>
      <c r="E78" s="12"/>
      <c r="F78" s="612">
        <f>+F48</f>
        <v>2027</v>
      </c>
      <c r="G78" s="612">
        <f>+G48</f>
        <v>2028</v>
      </c>
      <c r="H78" s="612">
        <f>+H48</f>
        <v>2029</v>
      </c>
      <c r="I78" s="612">
        <f>+I48</f>
        <v>2030</v>
      </c>
      <c r="J78" s="612">
        <f>+J48</f>
        <v>2031</v>
      </c>
      <c r="K78" s="10"/>
    </row>
    <row r="79" spans="1:11" ht="1" hidden="1" customHeight="1" x14ac:dyDescent="0.15">
      <c r="A79" s="10"/>
      <c r="B79" s="10"/>
      <c r="C79" s="10"/>
      <c r="D79" s="10"/>
      <c r="E79" s="12" t="s">
        <v>273</v>
      </c>
      <c r="F79" s="649">
        <f>+F54</f>
        <v>0</v>
      </c>
      <c r="G79" s="649">
        <f>+G54</f>
        <v>0</v>
      </c>
      <c r="H79" s="649">
        <f>+H54</f>
        <v>0</v>
      </c>
      <c r="I79" s="649">
        <f>+I54</f>
        <v>0</v>
      </c>
      <c r="J79" s="649">
        <f>+J54</f>
        <v>0</v>
      </c>
      <c r="K79" s="10"/>
    </row>
    <row r="80" spans="1:11" ht="1" hidden="1" customHeight="1" x14ac:dyDescent="0.15">
      <c r="A80" s="10"/>
      <c r="B80" s="10"/>
      <c r="C80" s="10"/>
      <c r="D80" s="10"/>
      <c r="E80" s="12" t="s">
        <v>274</v>
      </c>
      <c r="F80" s="649">
        <f>+F62</f>
        <v>30</v>
      </c>
      <c r="G80" s="649">
        <f>+G62</f>
        <v>30</v>
      </c>
      <c r="H80" s="649">
        <f>+H62</f>
        <v>30.000000000000004</v>
      </c>
      <c r="I80" s="649">
        <f>+I62</f>
        <v>30.000000000000004</v>
      </c>
      <c r="J80" s="649">
        <f>+J62</f>
        <v>30</v>
      </c>
      <c r="K80" s="10"/>
    </row>
    <row r="81" spans="1:11" ht="1" hidden="1" customHeight="1" x14ac:dyDescent="0.15">
      <c r="A81" s="10"/>
      <c r="B81" s="10"/>
      <c r="C81" s="10"/>
      <c r="D81" s="10"/>
      <c r="E81" s="12" t="s">
        <v>275</v>
      </c>
      <c r="F81" s="649">
        <f>+F70</f>
        <v>30</v>
      </c>
      <c r="G81" s="649">
        <f>+G70</f>
        <v>30</v>
      </c>
      <c r="H81" s="649">
        <f>+H70</f>
        <v>30</v>
      </c>
      <c r="I81" s="649">
        <f>+I70</f>
        <v>30</v>
      </c>
      <c r="J81" s="649">
        <f>+J70</f>
        <v>30.000000000000004</v>
      </c>
      <c r="K81" s="10"/>
    </row>
    <row r="82" spans="1:11" hidden="1" x14ac:dyDescent="0.15">
      <c r="A82" s="10"/>
      <c r="B82" s="10"/>
      <c r="C82" s="10"/>
      <c r="D82" s="10"/>
      <c r="E82" s="10"/>
      <c r="F82" s="650"/>
      <c r="G82" s="651"/>
      <c r="H82" s="651"/>
      <c r="I82" s="651"/>
      <c r="J82" s="652"/>
      <c r="K82" s="10"/>
    </row>
    <row r="83" spans="1:11" hidden="1" x14ac:dyDescent="0.15">
      <c r="A83" s="10"/>
      <c r="B83" s="10"/>
      <c r="C83" s="10"/>
      <c r="D83" s="10"/>
      <c r="E83" s="10"/>
      <c r="F83" s="653"/>
      <c r="G83" s="654"/>
      <c r="H83" s="654"/>
      <c r="I83" s="654"/>
      <c r="J83" s="655"/>
      <c r="K83" s="10"/>
    </row>
    <row r="84" spans="1:11" hidden="1" x14ac:dyDescent="0.15">
      <c r="A84" s="10"/>
      <c r="B84" s="10"/>
      <c r="C84" s="10"/>
      <c r="D84" s="10"/>
      <c r="E84" s="10"/>
      <c r="F84" s="653"/>
      <c r="G84" s="654"/>
      <c r="H84" s="654"/>
      <c r="I84" s="654"/>
      <c r="J84" s="655"/>
      <c r="K84" s="10"/>
    </row>
    <row r="85" spans="1:11" hidden="1" x14ac:dyDescent="0.15">
      <c r="A85" s="10"/>
      <c r="B85" s="10"/>
      <c r="C85" s="10"/>
      <c r="D85" s="10"/>
      <c r="E85" s="10"/>
      <c r="F85" s="653"/>
      <c r="G85" s="654"/>
      <c r="H85" s="654"/>
      <c r="I85" s="654"/>
      <c r="J85" s="655"/>
      <c r="K85" s="10"/>
    </row>
    <row r="86" spans="1:11" hidden="1" x14ac:dyDescent="0.15">
      <c r="A86" s="10"/>
      <c r="B86" s="10"/>
      <c r="C86" s="10"/>
      <c r="D86" s="10"/>
      <c r="E86" s="10"/>
      <c r="F86" s="653"/>
      <c r="G86" s="654"/>
      <c r="H86" s="654"/>
      <c r="I86" s="654"/>
      <c r="J86" s="655"/>
      <c r="K86" s="10"/>
    </row>
    <row r="87" spans="1:11" hidden="1" x14ac:dyDescent="0.15">
      <c r="A87" s="10"/>
      <c r="B87" s="10"/>
      <c r="C87" s="10"/>
      <c r="D87" s="10"/>
      <c r="E87" s="10"/>
      <c r="F87" s="653"/>
      <c r="G87" s="654"/>
      <c r="H87" s="654"/>
      <c r="I87" s="654"/>
      <c r="J87" s="655"/>
      <c r="K87" s="10"/>
    </row>
    <row r="88" spans="1:11" hidden="1" x14ac:dyDescent="0.15">
      <c r="A88" s="10"/>
      <c r="B88" s="10"/>
      <c r="C88" s="10"/>
      <c r="D88" s="10"/>
      <c r="E88" s="10"/>
      <c r="F88" s="653"/>
      <c r="G88" s="654"/>
      <c r="H88" s="654"/>
      <c r="I88" s="654"/>
      <c r="J88" s="655"/>
      <c r="K88" s="10"/>
    </row>
    <row r="89" spans="1:11" hidden="1" x14ac:dyDescent="0.15">
      <c r="A89" s="10"/>
      <c r="B89" s="10"/>
      <c r="C89" s="10"/>
      <c r="D89" s="10"/>
      <c r="E89" s="10"/>
      <c r="F89" s="653"/>
      <c r="G89" s="654"/>
      <c r="H89" s="654"/>
      <c r="I89" s="654"/>
      <c r="J89" s="655"/>
      <c r="K89" s="10"/>
    </row>
    <row r="90" spans="1:11" hidden="1" x14ac:dyDescent="0.15">
      <c r="A90" s="10"/>
      <c r="B90" s="10"/>
      <c r="C90" s="10"/>
      <c r="D90" s="10"/>
      <c r="E90" s="10"/>
      <c r="F90" s="653"/>
      <c r="G90" s="654"/>
      <c r="H90" s="654"/>
      <c r="I90" s="654"/>
      <c r="J90" s="655"/>
      <c r="K90" s="10"/>
    </row>
    <row r="91" spans="1:11" hidden="1" x14ac:dyDescent="0.15">
      <c r="A91" s="10"/>
      <c r="B91" s="10"/>
      <c r="C91" s="10"/>
      <c r="D91" s="10"/>
      <c r="E91" s="10"/>
      <c r="F91" s="653"/>
      <c r="G91" s="654"/>
      <c r="H91" s="654"/>
      <c r="I91" s="654"/>
      <c r="J91" s="655"/>
      <c r="K91" s="10"/>
    </row>
    <row r="92" spans="1:11" hidden="1" x14ac:dyDescent="0.15">
      <c r="A92" s="10"/>
      <c r="B92" s="10"/>
      <c r="C92" s="10"/>
      <c r="D92" s="10"/>
      <c r="E92" s="10"/>
      <c r="F92" s="653"/>
      <c r="G92" s="654"/>
      <c r="H92" s="654"/>
      <c r="I92" s="654"/>
      <c r="J92" s="655"/>
      <c r="K92" s="10"/>
    </row>
    <row r="93" spans="1:11" hidden="1" x14ac:dyDescent="0.15">
      <c r="A93" s="10"/>
      <c r="B93" s="10"/>
      <c r="C93" s="10"/>
      <c r="D93" s="10"/>
      <c r="E93" s="10"/>
      <c r="F93" s="653"/>
      <c r="G93" s="654"/>
      <c r="H93" s="654"/>
      <c r="I93" s="654"/>
      <c r="J93" s="655"/>
      <c r="K93" s="10"/>
    </row>
    <row r="94" spans="1:11" hidden="1" x14ac:dyDescent="0.15">
      <c r="A94" s="10"/>
      <c r="B94" s="10"/>
      <c r="C94" s="10"/>
      <c r="D94" s="10"/>
      <c r="E94" s="10"/>
      <c r="F94" s="653"/>
      <c r="G94" s="654"/>
      <c r="H94" s="654"/>
      <c r="I94" s="654"/>
      <c r="J94" s="655"/>
      <c r="K94" s="10"/>
    </row>
    <row r="95" spans="1:11" hidden="1" x14ac:dyDescent="0.15">
      <c r="A95" s="10"/>
      <c r="B95" s="10"/>
      <c r="C95" s="10"/>
      <c r="D95" s="10"/>
      <c r="E95" s="10"/>
      <c r="F95" s="653"/>
      <c r="G95" s="654"/>
      <c r="H95" s="654"/>
      <c r="I95" s="654"/>
      <c r="J95" s="655"/>
      <c r="K95" s="10"/>
    </row>
    <row r="96" spans="1:11" hidden="1" x14ac:dyDescent="0.15">
      <c r="A96" s="10"/>
      <c r="B96" s="10"/>
      <c r="C96" s="10"/>
      <c r="D96" s="10"/>
      <c r="E96" s="10"/>
      <c r="F96" s="653"/>
      <c r="G96" s="654"/>
      <c r="H96" s="654"/>
      <c r="I96" s="654"/>
      <c r="J96" s="655"/>
      <c r="K96" s="10"/>
    </row>
    <row r="97" spans="1:11" hidden="1" x14ac:dyDescent="0.15">
      <c r="A97" s="10"/>
      <c r="B97" s="10"/>
      <c r="C97" s="10"/>
      <c r="D97" s="10"/>
      <c r="E97" s="10"/>
      <c r="F97" s="653"/>
      <c r="G97" s="654"/>
      <c r="H97" s="654"/>
      <c r="I97" s="654"/>
      <c r="J97" s="655"/>
      <c r="K97" s="10"/>
    </row>
    <row r="98" spans="1:11" hidden="1" x14ac:dyDescent="0.15">
      <c r="A98" s="10"/>
      <c r="B98" s="10"/>
      <c r="C98" s="10"/>
      <c r="D98" s="10"/>
      <c r="E98" s="10"/>
      <c r="F98" s="656"/>
      <c r="G98" s="657"/>
      <c r="H98" s="657"/>
      <c r="I98" s="657"/>
      <c r="J98" s="658"/>
      <c r="K98" s="10"/>
    </row>
    <row r="99" spans="1:11" hidden="1" x14ac:dyDescent="0.15">
      <c r="A99" s="10"/>
      <c r="B99" s="10"/>
      <c r="C99" s="10"/>
      <c r="D99" s="10"/>
      <c r="E99" s="10"/>
      <c r="F99" s="10"/>
      <c r="G99" s="10"/>
      <c r="H99" s="10"/>
      <c r="I99" s="10"/>
      <c r="J99" s="10"/>
      <c r="K99" s="10"/>
    </row>
    <row r="100" spans="1:11" hidden="1" x14ac:dyDescent="0.15">
      <c r="A100" s="10"/>
      <c r="B100" s="10"/>
      <c r="C100" s="10"/>
      <c r="D100" s="10"/>
      <c r="E100" s="10"/>
      <c r="F100" s="10"/>
      <c r="G100" s="10"/>
      <c r="H100" s="10"/>
      <c r="I100" s="10"/>
      <c r="J100" s="10"/>
      <c r="K100" s="10"/>
    </row>
    <row r="223" spans="1:11" hidden="1" x14ac:dyDescent="0.15">
      <c r="A223" s="10"/>
      <c r="B223" s="10"/>
      <c r="C223" s="10"/>
      <c r="D223" s="10"/>
      <c r="E223" s="10"/>
      <c r="F223" s="10"/>
      <c r="G223" s="10"/>
      <c r="H223" s="10"/>
      <c r="I223" s="10"/>
      <c r="J223" s="10"/>
      <c r="K223" s="10"/>
    </row>
  </sheetData>
  <sheetProtection algorithmName="SHA-512" hashValue="ov1jg3/Xwoo42oCjjYlspcaXUY7UI6m/a7n/99ghliKL9hclPTcUJnRBwI1F5I4Y4+x72phwruzfBIvYHJpQGQ==" saltValue="Wv4lyaZuGUTT/8FoBjqezQ==" spinCount="100000" sheet="1" objects="1" scenarios="1" selectLockedCells="1" selectUnlockedCells="1"/>
  <mergeCells count="6">
    <mergeCell ref="F82:J98"/>
    <mergeCell ref="B4:J4"/>
    <mergeCell ref="B2:J2"/>
    <mergeCell ref="F25:J44"/>
    <mergeCell ref="D59:E59"/>
    <mergeCell ref="D67:E67"/>
  </mergeCells>
  <phoneticPr fontId="0" type="noConversion"/>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3"/>
  <sheetViews>
    <sheetView zoomScale="125" zoomScaleNormal="125" zoomScalePageLayoutView="125" workbookViewId="0">
      <selection activeCell="G20" sqref="G20"/>
    </sheetView>
  </sheetViews>
  <sheetFormatPr baseColWidth="10" defaultColWidth="0" defaultRowHeight="0" customHeight="1" zeroHeight="1" x14ac:dyDescent="0.15"/>
  <cols>
    <col min="1" max="1" width="2.6640625" style="13" customWidth="1"/>
    <col min="2" max="2" width="31.6640625" style="13" customWidth="1"/>
    <col min="3" max="3" width="2.6640625" style="13" customWidth="1"/>
    <col min="4" max="4" width="38.83203125" style="13" customWidth="1"/>
    <col min="5" max="5" width="2.6640625" style="13" customWidth="1"/>
    <col min="6" max="10" width="11.6640625" style="13" customWidth="1"/>
    <col min="11" max="11" width="2.6640625" style="13" customWidth="1"/>
    <col min="12" max="16384" width="0" style="13" hidden="1"/>
  </cols>
  <sheetData>
    <row r="1" spans="1:11" ht="14" x14ac:dyDescent="0.15">
      <c r="A1" s="10"/>
      <c r="B1" s="10"/>
      <c r="C1" s="10"/>
      <c r="D1" s="10"/>
      <c r="E1" s="10"/>
      <c r="F1" s="10"/>
      <c r="G1" s="10"/>
      <c r="H1" s="10"/>
      <c r="I1" s="10"/>
      <c r="J1" s="10"/>
      <c r="K1" s="10"/>
    </row>
    <row r="2" spans="1:11" ht="18" x14ac:dyDescent="0.2">
      <c r="A2" s="10"/>
      <c r="B2" s="599" t="str">
        <f>+'Flujo de Caja'!B2:H2</f>
        <v>ConectaDos</v>
      </c>
      <c r="C2" s="600"/>
      <c r="D2" s="600"/>
      <c r="E2" s="600"/>
      <c r="F2" s="600"/>
      <c r="G2" s="600"/>
      <c r="H2" s="600"/>
      <c r="I2" s="600"/>
      <c r="J2" s="601"/>
      <c r="K2" s="10"/>
    </row>
    <row r="3" spans="1:11" ht="14" x14ac:dyDescent="0.15">
      <c r="A3" s="10"/>
      <c r="B3" s="10"/>
      <c r="C3" s="10"/>
      <c r="D3" s="10"/>
      <c r="E3" s="10"/>
      <c r="F3" s="10"/>
      <c r="G3" s="10"/>
      <c r="H3" s="10"/>
      <c r="I3" s="10"/>
      <c r="J3" s="10"/>
      <c r="K3" s="10"/>
    </row>
    <row r="4" spans="1:11" ht="18" x14ac:dyDescent="0.2">
      <c r="A4" s="10"/>
      <c r="B4" s="599" t="s">
        <v>280</v>
      </c>
      <c r="C4" s="600"/>
      <c r="D4" s="600"/>
      <c r="E4" s="600"/>
      <c r="F4" s="600"/>
      <c r="G4" s="600"/>
      <c r="H4" s="600"/>
      <c r="I4" s="600"/>
      <c r="J4" s="601"/>
      <c r="K4" s="10"/>
    </row>
    <row r="5" spans="1:11" ht="14" x14ac:dyDescent="0.15">
      <c r="A5" s="10"/>
      <c r="B5" s="10"/>
      <c r="C5" s="10"/>
      <c r="D5" s="10"/>
      <c r="E5" s="10"/>
      <c r="F5" s="10"/>
      <c r="G5" s="10"/>
      <c r="H5" s="10"/>
      <c r="I5" s="10"/>
      <c r="J5" s="10"/>
      <c r="K5" s="10"/>
    </row>
    <row r="6" spans="1:11" ht="14" x14ac:dyDescent="0.15">
      <c r="A6" s="10"/>
      <c r="B6" s="83" t="s">
        <v>280</v>
      </c>
      <c r="C6" s="160"/>
      <c r="D6" s="160" t="s">
        <v>97</v>
      </c>
      <c r="E6" s="161"/>
      <c r="F6" s="162">
        <f>+'Ind Liquidez'!F6</f>
        <v>2027</v>
      </c>
      <c r="G6" s="162">
        <f>+'Ind Liquidez'!G6</f>
        <v>2028</v>
      </c>
      <c r="H6" s="162">
        <f>+'Ind Liquidez'!H6</f>
        <v>2029</v>
      </c>
      <c r="I6" s="162">
        <f>+'Ind Liquidez'!I6</f>
        <v>2030</v>
      </c>
      <c r="J6" s="162">
        <f>+'Ind Liquidez'!J6</f>
        <v>2031</v>
      </c>
      <c r="K6" s="10"/>
    </row>
    <row r="7" spans="1:11" ht="14" x14ac:dyDescent="0.15">
      <c r="A7" s="10"/>
      <c r="B7" s="172"/>
      <c r="C7" s="602"/>
      <c r="D7" s="603"/>
      <c r="E7" s="604"/>
      <c r="F7" s="605"/>
      <c r="G7" s="605"/>
      <c r="H7" s="605"/>
      <c r="I7" s="605"/>
      <c r="J7" s="605"/>
      <c r="K7" s="10"/>
    </row>
    <row r="8" spans="1:11" ht="14" x14ac:dyDescent="0.15">
      <c r="A8" s="10"/>
      <c r="B8" s="163" t="s">
        <v>131</v>
      </c>
      <c r="C8" s="10"/>
      <c r="D8" s="606" t="s">
        <v>132</v>
      </c>
      <c r="E8" s="607"/>
      <c r="F8" s="177">
        <f>+'Estado de resultados'!C12/'Estado de resultados'!C9</f>
        <v>0.8</v>
      </c>
      <c r="G8" s="177">
        <f>+'Estado de resultados'!D12/'Estado de resultados'!D9</f>
        <v>0.81954565576855831</v>
      </c>
      <c r="H8" s="177">
        <f>+'Estado de resultados'!E12/'Estado de resultados'!E9</f>
        <v>0.83602039422354324</v>
      </c>
      <c r="I8" s="177">
        <f>+'Estado de resultados'!F12/'Estado de resultados'!F9</f>
        <v>0.85047375792864333</v>
      </c>
      <c r="J8" s="177">
        <f>+'Estado de resultados'!G12/'Estado de resultados'!G9</f>
        <v>0.86157423429862778</v>
      </c>
      <c r="K8" s="10"/>
    </row>
    <row r="9" spans="1:11" ht="14" x14ac:dyDescent="0.15">
      <c r="A9" s="10"/>
      <c r="B9" s="163"/>
      <c r="C9" s="10"/>
      <c r="D9" s="14" t="s">
        <v>122</v>
      </c>
      <c r="E9" s="607"/>
      <c r="F9" s="608"/>
      <c r="G9" s="608"/>
      <c r="H9" s="608"/>
      <c r="I9" s="608"/>
      <c r="J9" s="608"/>
      <c r="K9" s="10"/>
    </row>
    <row r="10" spans="1:11" ht="14" x14ac:dyDescent="0.15">
      <c r="A10" s="10"/>
      <c r="B10" s="171"/>
      <c r="C10" s="609"/>
      <c r="D10" s="606"/>
      <c r="E10" s="610"/>
      <c r="F10" s="611"/>
      <c r="G10" s="611"/>
      <c r="H10" s="611"/>
      <c r="I10" s="611"/>
      <c r="J10" s="611"/>
      <c r="K10" s="10"/>
    </row>
    <row r="11" spans="1:11" ht="14" x14ac:dyDescent="0.15">
      <c r="A11" s="10"/>
      <c r="B11" s="172"/>
      <c r="C11" s="602"/>
      <c r="D11" s="603"/>
      <c r="E11" s="604"/>
      <c r="F11" s="605"/>
      <c r="G11" s="605"/>
      <c r="H11" s="605"/>
      <c r="I11" s="605"/>
      <c r="J11" s="605"/>
      <c r="K11" s="10"/>
    </row>
    <row r="12" spans="1:11" ht="14" x14ac:dyDescent="0.15">
      <c r="A12" s="10"/>
      <c r="B12" s="163" t="s">
        <v>133</v>
      </c>
      <c r="C12" s="10"/>
      <c r="D12" s="606" t="s">
        <v>134</v>
      </c>
      <c r="E12" s="607"/>
      <c r="F12" s="177">
        <f>+'Estado de resultados'!C16/'Estado de resultados'!C9</f>
        <v>-0.32266742447530633</v>
      </c>
      <c r="G12" s="177">
        <f>+'Estado de resultados'!D16/'Estado de resultados'!D9</f>
        <v>-7.2653841449173903E-2</v>
      </c>
      <c r="H12" s="177">
        <f>+'Estado de resultados'!E16/'Estado de resultados'!E9</f>
        <v>0.13936668066661395</v>
      </c>
      <c r="I12" s="177">
        <f>+'Estado de resultados'!F16/'Estado de resultados'!F9</f>
        <v>0.29571993263754659</v>
      </c>
      <c r="J12" s="177">
        <f>+'Estado de resultados'!G16/'Estado de resultados'!G9</f>
        <v>0.40885121008299963</v>
      </c>
      <c r="K12" s="10"/>
    </row>
    <row r="13" spans="1:11" ht="14" x14ac:dyDescent="0.15">
      <c r="A13" s="10"/>
      <c r="B13" s="163"/>
      <c r="C13" s="10"/>
      <c r="D13" s="14" t="s">
        <v>122</v>
      </c>
      <c r="E13" s="607"/>
      <c r="F13" s="608"/>
      <c r="G13" s="608"/>
      <c r="H13" s="608"/>
      <c r="I13" s="608"/>
      <c r="J13" s="608"/>
      <c r="K13" s="10"/>
    </row>
    <row r="14" spans="1:11" ht="14" x14ac:dyDescent="0.15">
      <c r="A14" s="10"/>
      <c r="B14" s="171"/>
      <c r="C14" s="609"/>
      <c r="D14" s="606"/>
      <c r="E14" s="610"/>
      <c r="F14" s="611"/>
      <c r="G14" s="611"/>
      <c r="H14" s="611"/>
      <c r="I14" s="611"/>
      <c r="J14" s="611"/>
      <c r="K14" s="10"/>
    </row>
    <row r="15" spans="1:11" ht="14" x14ac:dyDescent="0.15">
      <c r="A15" s="10"/>
      <c r="B15" s="172"/>
      <c r="C15" s="602"/>
      <c r="D15" s="603"/>
      <c r="E15" s="604"/>
      <c r="F15" s="605"/>
      <c r="G15" s="605"/>
      <c r="H15" s="605"/>
      <c r="I15" s="605"/>
      <c r="J15" s="605"/>
      <c r="K15" s="10"/>
    </row>
    <row r="16" spans="1:11" ht="14" x14ac:dyDescent="0.15">
      <c r="A16" s="10"/>
      <c r="B16" s="163" t="s">
        <v>135</v>
      </c>
      <c r="C16" s="10"/>
      <c r="D16" s="606" t="s">
        <v>136</v>
      </c>
      <c r="E16" s="607"/>
      <c r="F16" s="177">
        <f>+'Estado de resultados'!C25/'Estado de resultados'!C9</f>
        <v>-0.38247721055769612</v>
      </c>
      <c r="G16" s="177">
        <f>+'Estado de resultados'!D25/'Estado de resultados'!D9</f>
        <v>-0.10924412410404077</v>
      </c>
      <c r="H16" s="177">
        <f>+'Estado de resultados'!E25/'Estado de resultados'!E9</f>
        <v>7.7476874073690263E-2</v>
      </c>
      <c r="I16" s="177">
        <f>+'Estado de resultados'!F25/'Estado de resultados'!F9</f>
        <v>0.18832974405571754</v>
      </c>
      <c r="J16" s="177">
        <f>+'Estado de resultados'!G25/'Estado de resultados'!G9</f>
        <v>0.26715991592613325</v>
      </c>
      <c r="K16" s="10"/>
    </row>
    <row r="17" spans="1:11" ht="14" x14ac:dyDescent="0.15">
      <c r="A17" s="10"/>
      <c r="B17" s="163"/>
      <c r="C17" s="10"/>
      <c r="D17" s="14" t="s">
        <v>122</v>
      </c>
      <c r="E17" s="607"/>
      <c r="F17" s="608"/>
      <c r="G17" s="608"/>
      <c r="H17" s="608"/>
      <c r="I17" s="608"/>
      <c r="J17" s="608"/>
      <c r="K17" s="10"/>
    </row>
    <row r="18" spans="1:11" ht="14" x14ac:dyDescent="0.15">
      <c r="A18" s="10"/>
      <c r="B18" s="171"/>
      <c r="C18" s="609"/>
      <c r="D18" s="606"/>
      <c r="E18" s="610"/>
      <c r="F18" s="611"/>
      <c r="G18" s="611"/>
      <c r="H18" s="611"/>
      <c r="I18" s="611"/>
      <c r="J18" s="611"/>
      <c r="K18" s="10"/>
    </row>
    <row r="19" spans="1:11" ht="14" x14ac:dyDescent="0.15">
      <c r="A19" s="10"/>
      <c r="B19" s="172"/>
      <c r="C19" s="602"/>
      <c r="D19" s="603"/>
      <c r="E19" s="604"/>
      <c r="F19" s="605"/>
      <c r="G19" s="605"/>
      <c r="H19" s="605"/>
      <c r="I19" s="605"/>
      <c r="J19" s="605"/>
      <c r="K19" s="10"/>
    </row>
    <row r="20" spans="1:11" ht="14" x14ac:dyDescent="0.15">
      <c r="A20" s="10"/>
      <c r="B20" s="163" t="s">
        <v>137</v>
      </c>
      <c r="C20" s="10"/>
      <c r="D20" s="606" t="s">
        <v>136</v>
      </c>
      <c r="E20" s="607"/>
      <c r="F20" s="177">
        <f>+'Estado de resultados'!C25/'Balance General'!D57</f>
        <v>1.3659456677925204</v>
      </c>
      <c r="G20" s="177">
        <f>+'Estado de resultados'!D25/'Balance General'!E57</f>
        <v>0.34378318762699173</v>
      </c>
      <c r="H20" s="177">
        <f>+'Estado de resultados'!E25/'Balance General'!F57</f>
        <v>-0.50293383189749685</v>
      </c>
      <c r="I20" s="177">
        <f>+'Estado de resultados'!F25/'Balance General'!G57</f>
        <v>2.6571009815054856</v>
      </c>
      <c r="J20" s="177">
        <f>+'Estado de resultados'!G25/'Balance General'!H57</f>
        <v>0.83007674984791491</v>
      </c>
      <c r="K20" s="10"/>
    </row>
    <row r="21" spans="1:11" ht="14" x14ac:dyDescent="0.15">
      <c r="A21" s="10"/>
      <c r="B21" s="163"/>
      <c r="C21" s="10"/>
      <c r="D21" s="14" t="s">
        <v>138</v>
      </c>
      <c r="E21" s="607"/>
      <c r="F21" s="608"/>
      <c r="G21" s="608"/>
      <c r="H21" s="608"/>
      <c r="I21" s="608"/>
      <c r="J21" s="608"/>
      <c r="K21" s="10"/>
    </row>
    <row r="22" spans="1:11" ht="14" x14ac:dyDescent="0.15">
      <c r="A22" s="10"/>
      <c r="B22" s="171"/>
      <c r="C22" s="609"/>
      <c r="D22" s="606"/>
      <c r="E22" s="610"/>
      <c r="F22" s="611"/>
      <c r="G22" s="611"/>
      <c r="H22" s="611"/>
      <c r="I22" s="611"/>
      <c r="J22" s="611"/>
      <c r="K22" s="10"/>
    </row>
    <row r="23" spans="1:11" ht="14" x14ac:dyDescent="0.15">
      <c r="A23" s="10"/>
      <c r="B23" s="172"/>
      <c r="C23" s="602"/>
      <c r="D23" s="603"/>
      <c r="E23" s="604"/>
      <c r="F23" s="605"/>
      <c r="G23" s="605"/>
      <c r="H23" s="605"/>
      <c r="I23" s="605"/>
      <c r="J23" s="605"/>
      <c r="K23" s="10"/>
    </row>
    <row r="24" spans="1:11" ht="14" x14ac:dyDescent="0.15">
      <c r="A24" s="10"/>
      <c r="B24" s="163" t="s">
        <v>139</v>
      </c>
      <c r="C24" s="10"/>
      <c r="D24" s="606" t="s">
        <v>136</v>
      </c>
      <c r="E24" s="607"/>
      <c r="F24" s="177">
        <f>+'Estado de resultados'!C25/'Balance General'!C32</f>
        <v>-0.57284634569520487</v>
      </c>
      <c r="G24" s="177">
        <f>+'Estado de resultados'!D25/'Balance General'!D32</f>
        <v>-0.68536315313640472</v>
      </c>
      <c r="H24" s="177">
        <f>+'Estado de resultados'!E25/'Balance General'!E32</f>
        <v>5.5702091257894892</v>
      </c>
      <c r="I24" s="177">
        <f>+'Estado de resultados'!F25/'Balance General'!F32</f>
        <v>5.4749985425943795</v>
      </c>
      <c r="J24" s="177">
        <f>+'Estado de resultados'!G25/'Balance General'!G32</f>
        <v>1.4268408537986508</v>
      </c>
      <c r="K24" s="10"/>
    </row>
    <row r="25" spans="1:11" ht="14" x14ac:dyDescent="0.15">
      <c r="A25" s="10"/>
      <c r="B25" s="163"/>
      <c r="C25" s="10"/>
      <c r="D25" s="14" t="s">
        <v>110</v>
      </c>
      <c r="E25" s="607"/>
      <c r="F25" s="608"/>
      <c r="G25" s="608"/>
      <c r="H25" s="608"/>
      <c r="I25" s="608"/>
      <c r="J25" s="608"/>
      <c r="K25" s="10"/>
    </row>
    <row r="26" spans="1:11" ht="14" x14ac:dyDescent="0.15">
      <c r="A26" s="10"/>
      <c r="B26" s="171"/>
      <c r="C26" s="609"/>
      <c r="D26" s="606"/>
      <c r="E26" s="610"/>
      <c r="F26" s="611"/>
      <c r="G26" s="611"/>
      <c r="H26" s="611"/>
      <c r="I26" s="611"/>
      <c r="J26" s="611"/>
      <c r="K26" s="10"/>
    </row>
    <row r="27" spans="1:11" ht="14" x14ac:dyDescent="0.15">
      <c r="A27" s="10"/>
      <c r="B27" s="178"/>
      <c r="C27" s="10"/>
      <c r="D27" s="14"/>
      <c r="E27" s="623"/>
      <c r="F27" s="624"/>
      <c r="G27" s="624"/>
      <c r="H27" s="624"/>
      <c r="I27" s="624"/>
      <c r="J27" s="624"/>
      <c r="K27" s="10"/>
    </row>
    <row r="28" spans="1:11" ht="1" customHeight="1" x14ac:dyDescent="0.15">
      <c r="A28" s="10"/>
      <c r="B28" s="178"/>
      <c r="C28" s="10"/>
      <c r="D28" s="14"/>
      <c r="E28" s="625"/>
      <c r="F28" s="626">
        <f>+F6</f>
        <v>2027</v>
      </c>
      <c r="G28" s="626">
        <f>+G6</f>
        <v>2028</v>
      </c>
      <c r="H28" s="626">
        <f>+H6</f>
        <v>2029</v>
      </c>
      <c r="I28" s="626">
        <f>+I6</f>
        <v>2030</v>
      </c>
      <c r="J28" s="626">
        <f>+J6</f>
        <v>2031</v>
      </c>
      <c r="K28" s="10"/>
    </row>
    <row r="29" spans="1:11" ht="1" customHeight="1" x14ac:dyDescent="0.15">
      <c r="A29" s="10"/>
      <c r="B29" s="178"/>
      <c r="C29" s="10"/>
      <c r="D29" s="14"/>
      <c r="E29" s="625" t="s">
        <v>281</v>
      </c>
      <c r="F29" s="627">
        <f>+F12</f>
        <v>-0.32266742447530633</v>
      </c>
      <c r="G29" s="627">
        <f>+G12</f>
        <v>-7.2653841449173903E-2</v>
      </c>
      <c r="H29" s="627">
        <f>+H12</f>
        <v>0.13936668066661395</v>
      </c>
      <c r="I29" s="627">
        <f>+I12</f>
        <v>0.29571993263754659</v>
      </c>
      <c r="J29" s="627">
        <f>+J12</f>
        <v>0.40885121008299963</v>
      </c>
      <c r="K29" s="10"/>
    </row>
    <row r="30" spans="1:11" ht="1" customHeight="1" x14ac:dyDescent="0.15">
      <c r="A30" s="10"/>
      <c r="B30" s="178"/>
      <c r="C30" s="10"/>
      <c r="D30" s="14"/>
      <c r="E30" s="625" t="s">
        <v>282</v>
      </c>
      <c r="F30" s="627">
        <f>+F16</f>
        <v>-0.38247721055769612</v>
      </c>
      <c r="G30" s="627">
        <f>+G16</f>
        <v>-0.10924412410404077</v>
      </c>
      <c r="H30" s="627">
        <f>+H16</f>
        <v>7.7476874073690263E-2</v>
      </c>
      <c r="I30" s="627">
        <f>+I16</f>
        <v>0.18832974405571754</v>
      </c>
      <c r="J30" s="627">
        <f>+J16</f>
        <v>0.26715991592613325</v>
      </c>
      <c r="K30" s="10"/>
    </row>
    <row r="31" spans="1:11" ht="1" customHeight="1" x14ac:dyDescent="0.15">
      <c r="A31" s="10"/>
      <c r="B31" s="178"/>
      <c r="C31" s="10"/>
      <c r="D31" s="14"/>
      <c r="E31" s="625" t="s">
        <v>283</v>
      </c>
      <c r="F31" s="627">
        <f>+F20</f>
        <v>1.3659456677925204</v>
      </c>
      <c r="G31" s="627">
        <f>+G20</f>
        <v>0.34378318762699173</v>
      </c>
      <c r="H31" s="627">
        <f>+H20</f>
        <v>-0.50293383189749685</v>
      </c>
      <c r="I31" s="627">
        <f>+I20</f>
        <v>2.6571009815054856</v>
      </c>
      <c r="J31" s="627">
        <f>+J20</f>
        <v>0.83007674984791491</v>
      </c>
      <c r="K31" s="10"/>
    </row>
    <row r="32" spans="1:11" ht="1" customHeight="1" x14ac:dyDescent="0.15">
      <c r="A32" s="10"/>
      <c r="B32" s="178"/>
      <c r="C32" s="10"/>
      <c r="D32" s="14"/>
      <c r="E32" s="625" t="s">
        <v>284</v>
      </c>
      <c r="F32" s="627">
        <f>+F24</f>
        <v>-0.57284634569520487</v>
      </c>
      <c r="G32" s="627">
        <f>+G24</f>
        <v>-0.68536315313640472</v>
      </c>
      <c r="H32" s="627">
        <f>+H24</f>
        <v>5.5702091257894892</v>
      </c>
      <c r="I32" s="627">
        <f>+I24</f>
        <v>5.4749985425943795</v>
      </c>
      <c r="J32" s="627">
        <f>+J24</f>
        <v>1.4268408537986508</v>
      </c>
      <c r="K32" s="10"/>
    </row>
    <row r="33" spans="1:11" ht="1" customHeight="1" x14ac:dyDescent="0.15">
      <c r="A33" s="10"/>
      <c r="B33" s="178"/>
      <c r="C33" s="10"/>
      <c r="D33" s="14"/>
      <c r="E33" s="625"/>
      <c r="F33" s="627"/>
      <c r="G33" s="627"/>
      <c r="H33" s="627"/>
      <c r="I33" s="627"/>
      <c r="J33" s="627"/>
      <c r="K33" s="10"/>
    </row>
    <row r="34" spans="1:11" ht="14" x14ac:dyDescent="0.15">
      <c r="A34" s="10"/>
      <c r="B34" s="10"/>
      <c r="C34" s="10"/>
      <c r="D34" s="10"/>
      <c r="E34" s="10"/>
      <c r="F34" s="628"/>
      <c r="G34" s="629"/>
      <c r="H34" s="629"/>
      <c r="I34" s="629"/>
      <c r="J34" s="630"/>
      <c r="K34" s="10"/>
    </row>
    <row r="35" spans="1:11" ht="14" x14ac:dyDescent="0.15">
      <c r="A35" s="10"/>
      <c r="B35" s="10"/>
      <c r="C35" s="10"/>
      <c r="D35" s="10"/>
      <c r="E35" s="10"/>
      <c r="F35" s="631"/>
      <c r="G35" s="632"/>
      <c r="H35" s="632"/>
      <c r="I35" s="632"/>
      <c r="J35" s="633"/>
      <c r="K35" s="10"/>
    </row>
    <row r="36" spans="1:11" ht="14" x14ac:dyDescent="0.15">
      <c r="A36" s="10"/>
      <c r="B36" s="10"/>
      <c r="C36" s="10"/>
      <c r="D36" s="10"/>
      <c r="E36" s="10"/>
      <c r="F36" s="631"/>
      <c r="G36" s="632"/>
      <c r="H36" s="632"/>
      <c r="I36" s="632"/>
      <c r="J36" s="633"/>
      <c r="K36" s="10"/>
    </row>
    <row r="37" spans="1:11" ht="14" x14ac:dyDescent="0.15">
      <c r="A37" s="10"/>
      <c r="B37" s="10"/>
      <c r="C37" s="10"/>
      <c r="D37" s="10"/>
      <c r="E37" s="10"/>
      <c r="F37" s="631"/>
      <c r="G37" s="632"/>
      <c r="H37" s="632"/>
      <c r="I37" s="632"/>
      <c r="J37" s="633"/>
      <c r="K37" s="10"/>
    </row>
    <row r="38" spans="1:11" ht="14" x14ac:dyDescent="0.15">
      <c r="A38" s="10"/>
      <c r="B38" s="10"/>
      <c r="C38" s="10"/>
      <c r="D38" s="10"/>
      <c r="E38" s="10"/>
      <c r="F38" s="631"/>
      <c r="G38" s="632"/>
      <c r="H38" s="632"/>
      <c r="I38" s="632"/>
      <c r="J38" s="633"/>
      <c r="K38" s="10"/>
    </row>
    <row r="39" spans="1:11" ht="14" x14ac:dyDescent="0.15">
      <c r="A39" s="10"/>
      <c r="B39" s="10"/>
      <c r="C39" s="10"/>
      <c r="D39" s="10"/>
      <c r="E39" s="10"/>
      <c r="F39" s="631"/>
      <c r="G39" s="632"/>
      <c r="H39" s="632"/>
      <c r="I39" s="632"/>
      <c r="J39" s="633"/>
      <c r="K39" s="10"/>
    </row>
    <row r="40" spans="1:11" ht="14" x14ac:dyDescent="0.15">
      <c r="A40" s="10"/>
      <c r="B40" s="10"/>
      <c r="C40" s="10"/>
      <c r="D40" s="10"/>
      <c r="E40" s="10"/>
      <c r="F40" s="631"/>
      <c r="G40" s="632"/>
      <c r="H40" s="632"/>
      <c r="I40" s="632"/>
      <c r="J40" s="633"/>
      <c r="K40" s="10"/>
    </row>
    <row r="41" spans="1:11" ht="14" x14ac:dyDescent="0.15">
      <c r="A41" s="10"/>
      <c r="B41" s="10"/>
      <c r="C41" s="10"/>
      <c r="D41" s="10"/>
      <c r="E41" s="10"/>
      <c r="F41" s="631"/>
      <c r="G41" s="632"/>
      <c r="H41" s="632"/>
      <c r="I41" s="632"/>
      <c r="J41" s="633"/>
      <c r="K41" s="10"/>
    </row>
    <row r="42" spans="1:11" ht="14" x14ac:dyDescent="0.15">
      <c r="A42" s="10"/>
      <c r="B42" s="10"/>
      <c r="C42" s="10"/>
      <c r="D42" s="10"/>
      <c r="E42" s="10"/>
      <c r="F42" s="631"/>
      <c r="G42" s="632"/>
      <c r="H42" s="632"/>
      <c r="I42" s="632"/>
      <c r="J42" s="633"/>
      <c r="K42" s="10"/>
    </row>
    <row r="43" spans="1:11" ht="14" x14ac:dyDescent="0.15">
      <c r="A43" s="10"/>
      <c r="B43" s="10"/>
      <c r="C43" s="10"/>
      <c r="D43" s="10"/>
      <c r="E43" s="10"/>
      <c r="F43" s="631"/>
      <c r="G43" s="632"/>
      <c r="H43" s="632"/>
      <c r="I43" s="632"/>
      <c r="J43" s="633"/>
      <c r="K43" s="10"/>
    </row>
    <row r="44" spans="1:11" ht="14" x14ac:dyDescent="0.15">
      <c r="A44" s="10"/>
      <c r="B44" s="10"/>
      <c r="C44" s="10"/>
      <c r="D44" s="10"/>
      <c r="E44" s="10"/>
      <c r="F44" s="631"/>
      <c r="G44" s="632"/>
      <c r="H44" s="632"/>
      <c r="I44" s="632"/>
      <c r="J44" s="633"/>
      <c r="K44" s="10"/>
    </row>
    <row r="45" spans="1:11" ht="14" x14ac:dyDescent="0.15">
      <c r="A45" s="10"/>
      <c r="B45" s="10"/>
      <c r="C45" s="10"/>
      <c r="D45" s="10"/>
      <c r="E45" s="10"/>
      <c r="F45" s="631"/>
      <c r="G45" s="632"/>
      <c r="H45" s="632"/>
      <c r="I45" s="632"/>
      <c r="J45" s="633"/>
      <c r="K45" s="10"/>
    </row>
    <row r="46" spans="1:11" ht="14" x14ac:dyDescent="0.15">
      <c r="A46" s="10"/>
      <c r="B46" s="10"/>
      <c r="C46" s="10"/>
      <c r="D46" s="10"/>
      <c r="E46" s="10"/>
      <c r="F46" s="631"/>
      <c r="G46" s="632"/>
      <c r="H46" s="632"/>
      <c r="I46" s="632"/>
      <c r="J46" s="633"/>
      <c r="K46" s="10"/>
    </row>
    <row r="47" spans="1:11" ht="14" x14ac:dyDescent="0.15">
      <c r="A47" s="10"/>
      <c r="B47" s="10"/>
      <c r="C47" s="10"/>
      <c r="D47" s="10"/>
      <c r="E47" s="10"/>
      <c r="F47" s="631"/>
      <c r="G47" s="632"/>
      <c r="H47" s="632"/>
      <c r="I47" s="632"/>
      <c r="J47" s="633"/>
      <c r="K47" s="10"/>
    </row>
    <row r="48" spans="1:11" ht="14" x14ac:dyDescent="0.15">
      <c r="A48" s="10"/>
      <c r="B48" s="10"/>
      <c r="C48" s="10"/>
      <c r="D48" s="10"/>
      <c r="E48" s="10"/>
      <c r="F48" s="631"/>
      <c r="G48" s="632"/>
      <c r="H48" s="632"/>
      <c r="I48" s="632"/>
      <c r="J48" s="633"/>
      <c r="K48" s="10"/>
    </row>
    <row r="49" spans="1:11" ht="14" x14ac:dyDescent="0.15">
      <c r="A49" s="10"/>
      <c r="B49" s="10"/>
      <c r="C49" s="10"/>
      <c r="D49" s="10"/>
      <c r="E49" s="10"/>
      <c r="F49" s="631"/>
      <c r="G49" s="632"/>
      <c r="H49" s="632"/>
      <c r="I49" s="632"/>
      <c r="J49" s="633"/>
      <c r="K49" s="10"/>
    </row>
    <row r="50" spans="1:11" ht="14" x14ac:dyDescent="0.15">
      <c r="A50" s="10"/>
      <c r="B50" s="10"/>
      <c r="C50" s="10"/>
      <c r="D50" s="10"/>
      <c r="E50" s="10"/>
      <c r="F50" s="631"/>
      <c r="G50" s="632"/>
      <c r="H50" s="632"/>
      <c r="I50" s="632"/>
      <c r="J50" s="633"/>
      <c r="K50" s="10"/>
    </row>
    <row r="51" spans="1:11" ht="14" x14ac:dyDescent="0.15">
      <c r="A51" s="10"/>
      <c r="B51" s="10"/>
      <c r="C51" s="10"/>
      <c r="D51" s="10"/>
      <c r="E51" s="10"/>
      <c r="F51" s="634"/>
      <c r="G51" s="635"/>
      <c r="H51" s="635"/>
      <c r="I51" s="635"/>
      <c r="J51" s="636"/>
      <c r="K51" s="10"/>
    </row>
    <row r="52" spans="1:11" ht="14" x14ac:dyDescent="0.15">
      <c r="A52" s="10"/>
      <c r="B52" s="10"/>
      <c r="C52" s="10"/>
      <c r="D52" s="10"/>
      <c r="E52" s="10"/>
      <c r="F52" s="10"/>
      <c r="G52" s="10"/>
      <c r="H52" s="10"/>
      <c r="I52" s="10"/>
      <c r="J52" s="10"/>
      <c r="K52" s="10"/>
    </row>
    <row r="53" spans="1:11" ht="14" x14ac:dyDescent="0.15">
      <c r="A53" s="10"/>
      <c r="B53" s="10"/>
      <c r="C53" s="10"/>
      <c r="D53" s="10"/>
      <c r="E53" s="10"/>
      <c r="F53" s="10"/>
      <c r="G53" s="10"/>
      <c r="H53" s="10"/>
      <c r="I53" s="10"/>
      <c r="J53" s="10"/>
      <c r="K53" s="10"/>
    </row>
  </sheetData>
  <sheetProtection algorithmName="SHA-512" hashValue="/bhRBaDFGxydlgcKe0Dl/mAuX0PL61iHEaVci9PIJBqKJIelrNTbwvnlrqfnoLA+HsxaAPbo2nMOMVmcQGovIg==" saltValue="UYL5hAT46YVXAfIn4g7PmQ==" spinCount="100000" sheet="1" objects="1" scenarios="1" selectLockedCells="1" selectUnlockedCells="1"/>
  <mergeCells count="3">
    <mergeCell ref="B2:J2"/>
    <mergeCell ref="B4:J4"/>
    <mergeCell ref="F34:J51"/>
  </mergeCells>
  <phoneticPr fontId="0" type="noConversion"/>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6"/>
  <sheetViews>
    <sheetView zoomScale="130" zoomScaleNormal="130" zoomScalePageLayoutView="130" workbookViewId="0">
      <selection activeCell="I20" sqref="I20"/>
    </sheetView>
  </sheetViews>
  <sheetFormatPr baseColWidth="10" defaultColWidth="0" defaultRowHeight="0" customHeight="1" zeroHeight="1" x14ac:dyDescent="0.15"/>
  <cols>
    <col min="1" max="1" width="2.6640625" style="13" customWidth="1"/>
    <col min="2" max="2" width="40.33203125" style="13" customWidth="1"/>
    <col min="3" max="3" width="2.6640625" style="13" customWidth="1"/>
    <col min="4" max="4" width="39.5" style="13" customWidth="1"/>
    <col min="5" max="5" width="2.6640625" style="13" customWidth="1"/>
    <col min="6" max="10" width="12.6640625" style="13" customWidth="1"/>
    <col min="11" max="11" width="2.6640625" style="13" customWidth="1"/>
    <col min="12" max="16384" width="0" style="13" hidden="1"/>
  </cols>
  <sheetData>
    <row r="1" spans="1:11" ht="14" x14ac:dyDescent="0.15">
      <c r="A1" s="10"/>
      <c r="B1" s="10"/>
      <c r="C1" s="10"/>
      <c r="D1" s="10"/>
      <c r="E1" s="10"/>
      <c r="F1" s="10"/>
      <c r="G1" s="10"/>
      <c r="H1" s="10"/>
      <c r="I1" s="10"/>
      <c r="J1" s="10"/>
      <c r="K1" s="10"/>
    </row>
    <row r="2" spans="1:11" ht="18" x14ac:dyDescent="0.2">
      <c r="A2" s="10"/>
      <c r="B2" s="599" t="str">
        <f>+'Flujo de Caja'!B2:H2</f>
        <v>ConectaDos</v>
      </c>
      <c r="C2" s="600"/>
      <c r="D2" s="600"/>
      <c r="E2" s="600"/>
      <c r="F2" s="600"/>
      <c r="G2" s="600"/>
      <c r="H2" s="600"/>
      <c r="I2" s="600"/>
      <c r="J2" s="601"/>
      <c r="K2" s="10"/>
    </row>
    <row r="3" spans="1:11" ht="14" x14ac:dyDescent="0.15">
      <c r="A3" s="10"/>
      <c r="B3" s="10"/>
      <c r="C3" s="10"/>
      <c r="D3" s="10"/>
      <c r="E3" s="10"/>
      <c r="F3" s="10"/>
      <c r="G3" s="10"/>
      <c r="H3" s="10"/>
      <c r="I3" s="10"/>
      <c r="J3" s="10"/>
      <c r="K3" s="10"/>
    </row>
    <row r="4" spans="1:11" ht="18" x14ac:dyDescent="0.2">
      <c r="A4" s="10"/>
      <c r="B4" s="599" t="s">
        <v>279</v>
      </c>
      <c r="C4" s="600"/>
      <c r="D4" s="600"/>
      <c r="E4" s="600"/>
      <c r="F4" s="600"/>
      <c r="G4" s="600"/>
      <c r="H4" s="600"/>
      <c r="I4" s="600"/>
      <c r="J4" s="601"/>
      <c r="K4" s="10"/>
    </row>
    <row r="5" spans="1:11" ht="14" x14ac:dyDescent="0.15">
      <c r="A5" s="10"/>
      <c r="B5" s="10"/>
      <c r="C5" s="10"/>
      <c r="D5" s="10"/>
      <c r="E5" s="10"/>
      <c r="F5" s="10"/>
      <c r="G5" s="10"/>
      <c r="H5" s="10"/>
      <c r="I5" s="10"/>
      <c r="J5" s="10"/>
      <c r="K5" s="10"/>
    </row>
    <row r="6" spans="1:11" ht="14" x14ac:dyDescent="0.15">
      <c r="A6" s="10"/>
      <c r="B6" s="83" t="s">
        <v>158</v>
      </c>
      <c r="C6" s="160"/>
      <c r="D6" s="160" t="s">
        <v>97</v>
      </c>
      <c r="E6" s="161"/>
      <c r="F6" s="162">
        <f>+'Ind Liquidez'!F6</f>
        <v>2027</v>
      </c>
      <c r="G6" s="162">
        <f>+'Ind Liquidez'!G6</f>
        <v>2028</v>
      </c>
      <c r="H6" s="162">
        <f>+'Ind Liquidez'!H6</f>
        <v>2029</v>
      </c>
      <c r="I6" s="162">
        <f>+'Ind Liquidez'!I6</f>
        <v>2030</v>
      </c>
      <c r="J6" s="162">
        <f>+'Ind Liquidez'!J6</f>
        <v>2031</v>
      </c>
      <c r="K6" s="10"/>
    </row>
    <row r="7" spans="1:11" ht="14" x14ac:dyDescent="0.15">
      <c r="A7" s="10"/>
      <c r="B7" s="172"/>
      <c r="C7" s="602"/>
      <c r="D7" s="603"/>
      <c r="E7" s="604"/>
      <c r="F7" s="605"/>
      <c r="G7" s="605"/>
      <c r="H7" s="605"/>
      <c r="I7" s="605"/>
      <c r="J7" s="605"/>
      <c r="K7" s="10"/>
    </row>
    <row r="8" spans="1:11" ht="14" x14ac:dyDescent="0.15">
      <c r="A8" s="10"/>
      <c r="B8" s="163" t="s">
        <v>109</v>
      </c>
      <c r="C8" s="10"/>
      <c r="D8" s="606" t="s">
        <v>102</v>
      </c>
      <c r="E8" s="607"/>
      <c r="F8" s="179">
        <f>+'Balance General'!D48/'Balance General'!D32</f>
        <v>2.3029087543600997</v>
      </c>
      <c r="G8" s="179">
        <f>+'Balance General'!E48/'Balance General'!E32</f>
        <v>15.478678845789753</v>
      </c>
      <c r="H8" s="179">
        <f>+'Balance General'!F48/'Balance General'!F32</f>
        <v>4.414482751555779</v>
      </c>
      <c r="I8" s="179">
        <f>+'Balance General'!G48/'Balance General'!G32</f>
        <v>0.70791443725630487</v>
      </c>
      <c r="J8" s="179">
        <f>+'Balance General'!H48/'Balance General'!H32</f>
        <v>0.32560276829944623</v>
      </c>
      <c r="K8" s="10"/>
    </row>
    <row r="9" spans="1:11" ht="14" x14ac:dyDescent="0.15">
      <c r="A9" s="10"/>
      <c r="B9" s="163"/>
      <c r="C9" s="10"/>
      <c r="D9" s="14" t="s">
        <v>110</v>
      </c>
      <c r="E9" s="607"/>
      <c r="F9" s="608"/>
      <c r="G9" s="608"/>
      <c r="H9" s="608"/>
      <c r="I9" s="608"/>
      <c r="J9" s="608"/>
      <c r="K9" s="10"/>
    </row>
    <row r="10" spans="1:11" ht="14" x14ac:dyDescent="0.15">
      <c r="A10" s="10"/>
      <c r="B10" s="171"/>
      <c r="C10" s="609"/>
      <c r="D10" s="606"/>
      <c r="E10" s="610"/>
      <c r="F10" s="611"/>
      <c r="G10" s="611"/>
      <c r="H10" s="611"/>
      <c r="I10" s="611"/>
      <c r="J10" s="611"/>
      <c r="K10" s="10"/>
    </row>
    <row r="11" spans="1:11" ht="14" x14ac:dyDescent="0.15">
      <c r="A11" s="10"/>
      <c r="B11" s="163"/>
      <c r="C11" s="10"/>
      <c r="D11" s="14"/>
      <c r="E11" s="607"/>
      <c r="F11" s="608"/>
      <c r="G11" s="608"/>
      <c r="H11" s="608"/>
      <c r="I11" s="608"/>
      <c r="J11" s="608"/>
      <c r="K11" s="10"/>
    </row>
    <row r="12" spans="1:11" ht="14" x14ac:dyDescent="0.15">
      <c r="A12" s="10"/>
      <c r="B12" s="163" t="s">
        <v>111</v>
      </c>
      <c r="C12" s="10"/>
      <c r="D12" s="606" t="s">
        <v>100</v>
      </c>
      <c r="E12" s="607"/>
      <c r="F12" s="179">
        <f>+'Balance General'!D40/'Balance General'!D48</f>
        <v>0.23597257056621754</v>
      </c>
      <c r="G12" s="179">
        <f>+'Balance General'!E40/'Balance General'!E48</f>
        <v>0.3321583426494939</v>
      </c>
      <c r="H12" s="179">
        <f>+'Balance General'!F40/'Balance General'!F48</f>
        <v>0.61860586917813265</v>
      </c>
      <c r="I12" s="179">
        <f>+'Balance General'!G40/'Balance General'!G48</f>
        <v>1</v>
      </c>
      <c r="J12" s="179">
        <f>+'Balance General'!H40/'Balance General'!H48</f>
        <v>1</v>
      </c>
      <c r="K12" s="10"/>
    </row>
    <row r="13" spans="1:11" ht="14" x14ac:dyDescent="0.15">
      <c r="A13" s="10"/>
      <c r="B13" s="163"/>
      <c r="C13" s="10"/>
      <c r="D13" s="14" t="s">
        <v>112</v>
      </c>
      <c r="E13" s="607"/>
      <c r="F13" s="608"/>
      <c r="G13" s="608"/>
      <c r="H13" s="608"/>
      <c r="I13" s="608"/>
      <c r="J13" s="608"/>
      <c r="K13" s="10"/>
    </row>
    <row r="14" spans="1:11" ht="14" x14ac:dyDescent="0.15">
      <c r="A14" s="10"/>
      <c r="B14" s="163"/>
      <c r="C14" s="10"/>
      <c r="D14" s="14"/>
      <c r="E14" s="607"/>
      <c r="F14" s="608"/>
      <c r="G14" s="608"/>
      <c r="H14" s="608"/>
      <c r="I14" s="608"/>
      <c r="J14" s="608"/>
      <c r="K14" s="10"/>
    </row>
    <row r="15" spans="1:11" ht="14" x14ac:dyDescent="0.15">
      <c r="A15" s="10"/>
      <c r="B15" s="171"/>
      <c r="C15" s="609"/>
      <c r="D15" s="606"/>
      <c r="E15" s="610"/>
      <c r="F15" s="611"/>
      <c r="G15" s="611"/>
      <c r="H15" s="611"/>
      <c r="I15" s="611"/>
      <c r="J15" s="611"/>
      <c r="K15" s="10"/>
    </row>
    <row r="16" spans="1:11" ht="14" x14ac:dyDescent="0.15">
      <c r="A16" s="10"/>
      <c r="B16" s="163"/>
      <c r="C16" s="10"/>
      <c r="D16" s="14"/>
      <c r="E16" s="607"/>
      <c r="F16" s="608"/>
      <c r="G16" s="608"/>
      <c r="H16" s="608"/>
      <c r="I16" s="608"/>
      <c r="J16" s="608"/>
      <c r="K16" s="10"/>
    </row>
    <row r="17" spans="1:11" ht="14" x14ac:dyDescent="0.15">
      <c r="A17" s="10"/>
      <c r="B17" s="163" t="s">
        <v>113</v>
      </c>
      <c r="C17" s="10"/>
      <c r="D17" s="606" t="s">
        <v>114</v>
      </c>
      <c r="E17" s="607"/>
      <c r="F17" s="164">
        <f>+'Balance General'!D57/'Balance General'!D48</f>
        <v>-0.56807639021401612</v>
      </c>
      <c r="G17" s="164">
        <f>+'Balance General'!E57/'Balance General'!E48</f>
        <v>-1.0753915521921051</v>
      </c>
      <c r="H17" s="164">
        <f>+'Balance General'!F57/'Balance General'!F48</f>
        <v>-0.77347289349010595</v>
      </c>
      <c r="I17" s="164">
        <f>+'Balance General'!G57/'Balance General'!G48</f>
        <v>0.41260009437315232</v>
      </c>
      <c r="J17" s="164">
        <f>+'Balance General'!H57/'Balance General'!H48</f>
        <v>2.0712269605855735</v>
      </c>
      <c r="K17" s="10"/>
    </row>
    <row r="18" spans="1:11" ht="14" x14ac:dyDescent="0.15">
      <c r="A18" s="10"/>
      <c r="B18" s="163"/>
      <c r="C18" s="10"/>
      <c r="D18" s="14" t="s">
        <v>102</v>
      </c>
      <c r="E18" s="607"/>
      <c r="F18" s="608"/>
      <c r="G18" s="608"/>
      <c r="H18" s="608"/>
      <c r="I18" s="608"/>
      <c r="J18" s="608"/>
      <c r="K18" s="10"/>
    </row>
    <row r="19" spans="1:11" ht="14" x14ac:dyDescent="0.15">
      <c r="A19" s="10"/>
      <c r="B19" s="171"/>
      <c r="C19" s="609"/>
      <c r="D19" s="606"/>
      <c r="E19" s="610"/>
      <c r="F19" s="611"/>
      <c r="G19" s="611"/>
      <c r="H19" s="611"/>
      <c r="I19" s="611"/>
      <c r="J19" s="611"/>
      <c r="K19" s="10"/>
    </row>
    <row r="20" spans="1:11" ht="14" x14ac:dyDescent="0.15">
      <c r="A20" s="10"/>
      <c r="B20" s="10"/>
      <c r="C20" s="10"/>
      <c r="D20" s="10"/>
      <c r="E20" s="10"/>
      <c r="F20" s="10"/>
      <c r="G20" s="10"/>
      <c r="H20" s="10"/>
      <c r="I20" s="10"/>
      <c r="J20" s="10"/>
      <c r="K20" s="10"/>
    </row>
    <row r="21" spans="1:11" ht="1" customHeight="1" x14ac:dyDescent="0.15">
      <c r="A21" s="10"/>
      <c r="B21" s="10"/>
      <c r="C21" s="10"/>
      <c r="D21" s="10"/>
      <c r="E21" s="12"/>
      <c r="F21" s="612">
        <f>+F6</f>
        <v>2027</v>
      </c>
      <c r="G21" s="612">
        <f>+G6</f>
        <v>2028</v>
      </c>
      <c r="H21" s="612">
        <f>+H6</f>
        <v>2029</v>
      </c>
      <c r="I21" s="612">
        <f>+I6</f>
        <v>2030</v>
      </c>
      <c r="J21" s="612">
        <f>+J6</f>
        <v>2031</v>
      </c>
      <c r="K21" s="10"/>
    </row>
    <row r="22" spans="1:11" ht="1" customHeight="1" x14ac:dyDescent="0.15">
      <c r="A22" s="10"/>
      <c r="B22" s="10"/>
      <c r="C22" s="10"/>
      <c r="D22" s="10"/>
      <c r="E22" s="12" t="s">
        <v>277</v>
      </c>
      <c r="F22" s="613">
        <f>+F8</f>
        <v>2.3029087543600997</v>
      </c>
      <c r="G22" s="613">
        <f>+G8</f>
        <v>15.478678845789753</v>
      </c>
      <c r="H22" s="613">
        <f>+H8</f>
        <v>4.414482751555779</v>
      </c>
      <c r="I22" s="613">
        <f>+I8</f>
        <v>0.70791443725630487</v>
      </c>
      <c r="J22" s="613">
        <f>+J8</f>
        <v>0.32560276829944623</v>
      </c>
      <c r="K22" s="10"/>
    </row>
    <row r="23" spans="1:11" ht="1" customHeight="1" x14ac:dyDescent="0.15">
      <c r="A23" s="10"/>
      <c r="B23" s="10"/>
      <c r="C23" s="10"/>
      <c r="D23" s="10"/>
      <c r="E23" s="12" t="s">
        <v>278</v>
      </c>
      <c r="F23" s="613">
        <f>+F12</f>
        <v>0.23597257056621754</v>
      </c>
      <c r="G23" s="613">
        <f>+G12</f>
        <v>0.3321583426494939</v>
      </c>
      <c r="H23" s="613">
        <f>+H12</f>
        <v>0.61860586917813265</v>
      </c>
      <c r="I23" s="613">
        <f>+I12</f>
        <v>1</v>
      </c>
      <c r="J23" s="613">
        <f>+J12</f>
        <v>1</v>
      </c>
      <c r="K23" s="10"/>
    </row>
    <row r="24" spans="1:11" ht="1" customHeight="1" x14ac:dyDescent="0.15">
      <c r="A24" s="10"/>
      <c r="B24" s="10"/>
      <c r="C24" s="10"/>
      <c r="D24" s="10"/>
      <c r="E24" s="10"/>
      <c r="F24" s="10"/>
      <c r="G24" s="10"/>
      <c r="H24" s="10"/>
      <c r="I24" s="10"/>
      <c r="J24" s="10"/>
      <c r="K24" s="10"/>
    </row>
    <row r="25" spans="1:11" ht="14" x14ac:dyDescent="0.15">
      <c r="A25" s="10"/>
      <c r="B25" s="10"/>
      <c r="C25" s="10"/>
      <c r="D25" s="10"/>
      <c r="E25" s="10"/>
      <c r="F25" s="614"/>
      <c r="G25" s="615"/>
      <c r="H25" s="615"/>
      <c r="I25" s="615"/>
      <c r="J25" s="616"/>
      <c r="K25" s="10"/>
    </row>
    <row r="26" spans="1:11" ht="14" x14ac:dyDescent="0.15">
      <c r="A26" s="10"/>
      <c r="B26" s="10"/>
      <c r="C26" s="10"/>
      <c r="D26" s="10"/>
      <c r="E26" s="10"/>
      <c r="F26" s="617"/>
      <c r="G26" s="618"/>
      <c r="H26" s="618"/>
      <c r="I26" s="618"/>
      <c r="J26" s="619"/>
      <c r="K26" s="10"/>
    </row>
    <row r="27" spans="1:11" ht="14" x14ac:dyDescent="0.15">
      <c r="A27" s="10"/>
      <c r="B27" s="10"/>
      <c r="C27" s="10"/>
      <c r="D27" s="10"/>
      <c r="E27" s="10"/>
      <c r="F27" s="617"/>
      <c r="G27" s="618"/>
      <c r="H27" s="618"/>
      <c r="I27" s="618"/>
      <c r="J27" s="619"/>
      <c r="K27" s="10"/>
    </row>
    <row r="28" spans="1:11" ht="14" x14ac:dyDescent="0.15">
      <c r="A28" s="10"/>
      <c r="B28" s="10"/>
      <c r="C28" s="10"/>
      <c r="D28" s="10"/>
      <c r="E28" s="10"/>
      <c r="F28" s="617"/>
      <c r="G28" s="618"/>
      <c r="H28" s="618"/>
      <c r="I28" s="618"/>
      <c r="J28" s="619"/>
      <c r="K28" s="10"/>
    </row>
    <row r="29" spans="1:11" ht="14" x14ac:dyDescent="0.15">
      <c r="A29" s="10"/>
      <c r="B29" s="10"/>
      <c r="C29" s="10"/>
      <c r="D29" s="10"/>
      <c r="E29" s="10"/>
      <c r="F29" s="617"/>
      <c r="G29" s="618"/>
      <c r="H29" s="618"/>
      <c r="I29" s="618"/>
      <c r="J29" s="619"/>
      <c r="K29" s="10"/>
    </row>
    <row r="30" spans="1:11" ht="14" x14ac:dyDescent="0.15">
      <c r="A30" s="10"/>
      <c r="B30" s="10"/>
      <c r="C30" s="10"/>
      <c r="D30" s="10"/>
      <c r="E30" s="10"/>
      <c r="F30" s="617"/>
      <c r="G30" s="618"/>
      <c r="H30" s="618"/>
      <c r="I30" s="618"/>
      <c r="J30" s="619"/>
      <c r="K30" s="10"/>
    </row>
    <row r="31" spans="1:11" ht="14" x14ac:dyDescent="0.15">
      <c r="A31" s="10"/>
      <c r="B31" s="10"/>
      <c r="C31" s="10"/>
      <c r="D31" s="10"/>
      <c r="E31" s="10"/>
      <c r="F31" s="617"/>
      <c r="G31" s="618"/>
      <c r="H31" s="618"/>
      <c r="I31" s="618"/>
      <c r="J31" s="619"/>
      <c r="K31" s="10"/>
    </row>
    <row r="32" spans="1:11" ht="14" x14ac:dyDescent="0.15">
      <c r="A32" s="10"/>
      <c r="B32" s="10"/>
      <c r="C32" s="10"/>
      <c r="D32" s="10"/>
      <c r="E32" s="10"/>
      <c r="F32" s="617"/>
      <c r="G32" s="618"/>
      <c r="H32" s="618"/>
      <c r="I32" s="618"/>
      <c r="J32" s="619"/>
      <c r="K32" s="10"/>
    </row>
    <row r="33" spans="1:11" ht="14" x14ac:dyDescent="0.15">
      <c r="A33" s="10"/>
      <c r="B33" s="10"/>
      <c r="C33" s="10"/>
      <c r="D33" s="10"/>
      <c r="E33" s="10"/>
      <c r="F33" s="617"/>
      <c r="G33" s="618"/>
      <c r="H33" s="618"/>
      <c r="I33" s="618"/>
      <c r="J33" s="619"/>
      <c r="K33" s="10"/>
    </row>
    <row r="34" spans="1:11" ht="14" x14ac:dyDescent="0.15">
      <c r="A34" s="10"/>
      <c r="B34" s="10"/>
      <c r="C34" s="10"/>
      <c r="D34" s="10"/>
      <c r="E34" s="10"/>
      <c r="F34" s="617"/>
      <c r="G34" s="618"/>
      <c r="H34" s="618"/>
      <c r="I34" s="618"/>
      <c r="J34" s="619"/>
      <c r="K34" s="10"/>
    </row>
    <row r="35" spans="1:11" ht="14" x14ac:dyDescent="0.15">
      <c r="A35" s="10"/>
      <c r="B35" s="10"/>
      <c r="C35" s="10"/>
      <c r="D35" s="10"/>
      <c r="E35" s="10"/>
      <c r="F35" s="617"/>
      <c r="G35" s="618"/>
      <c r="H35" s="618"/>
      <c r="I35" s="618"/>
      <c r="J35" s="619"/>
      <c r="K35" s="10"/>
    </row>
    <row r="36" spans="1:11" ht="14" x14ac:dyDescent="0.15">
      <c r="A36" s="10"/>
      <c r="B36" s="10"/>
      <c r="C36" s="10"/>
      <c r="D36" s="10"/>
      <c r="E36" s="10"/>
      <c r="F36" s="617"/>
      <c r="G36" s="618"/>
      <c r="H36" s="618"/>
      <c r="I36" s="618"/>
      <c r="J36" s="619"/>
      <c r="K36" s="10"/>
    </row>
    <row r="37" spans="1:11" ht="14" x14ac:dyDescent="0.15">
      <c r="A37" s="10"/>
      <c r="B37" s="10"/>
      <c r="C37" s="10"/>
      <c r="D37" s="10"/>
      <c r="E37" s="10"/>
      <c r="F37" s="617"/>
      <c r="G37" s="618"/>
      <c r="H37" s="618"/>
      <c r="I37" s="618"/>
      <c r="J37" s="619"/>
      <c r="K37" s="10"/>
    </row>
    <row r="38" spans="1:11" ht="14" x14ac:dyDescent="0.15">
      <c r="A38" s="10"/>
      <c r="B38" s="10"/>
      <c r="C38" s="10"/>
      <c r="D38" s="10"/>
      <c r="E38" s="10"/>
      <c r="F38" s="617"/>
      <c r="G38" s="618"/>
      <c r="H38" s="618"/>
      <c r="I38" s="618"/>
      <c r="J38" s="619"/>
      <c r="K38" s="10"/>
    </row>
    <row r="39" spans="1:11" ht="14" x14ac:dyDescent="0.15">
      <c r="A39" s="10"/>
      <c r="B39" s="10"/>
      <c r="C39" s="10"/>
      <c r="D39" s="10"/>
      <c r="E39" s="10"/>
      <c r="F39" s="617"/>
      <c r="G39" s="618"/>
      <c r="H39" s="618"/>
      <c r="I39" s="618"/>
      <c r="J39" s="619"/>
      <c r="K39" s="10"/>
    </row>
    <row r="40" spans="1:11" ht="14" x14ac:dyDescent="0.15">
      <c r="A40" s="10"/>
      <c r="B40" s="10"/>
      <c r="C40" s="10"/>
      <c r="D40" s="10"/>
      <c r="E40" s="10"/>
      <c r="F40" s="617"/>
      <c r="G40" s="618"/>
      <c r="H40" s="618"/>
      <c r="I40" s="618"/>
      <c r="J40" s="619"/>
      <c r="K40" s="10"/>
    </row>
    <row r="41" spans="1:11" ht="14" x14ac:dyDescent="0.15">
      <c r="A41" s="10"/>
      <c r="B41" s="10"/>
      <c r="C41" s="10"/>
      <c r="D41" s="10"/>
      <c r="E41" s="10"/>
      <c r="F41" s="617"/>
      <c r="G41" s="618"/>
      <c r="H41" s="618"/>
      <c r="I41" s="618"/>
      <c r="J41" s="619"/>
      <c r="K41" s="10"/>
    </row>
    <row r="42" spans="1:11" ht="14" x14ac:dyDescent="0.15">
      <c r="A42" s="10"/>
      <c r="B42" s="10"/>
      <c r="C42" s="10"/>
      <c r="D42" s="10"/>
      <c r="E42" s="10"/>
      <c r="F42" s="617"/>
      <c r="G42" s="618"/>
      <c r="H42" s="618"/>
      <c r="I42" s="618"/>
      <c r="J42" s="619"/>
      <c r="K42" s="10"/>
    </row>
    <row r="43" spans="1:11" ht="14" x14ac:dyDescent="0.15">
      <c r="A43" s="10"/>
      <c r="B43" s="10"/>
      <c r="C43" s="10"/>
      <c r="D43" s="10"/>
      <c r="E43" s="10"/>
      <c r="F43" s="617"/>
      <c r="G43" s="618"/>
      <c r="H43" s="618"/>
      <c r="I43" s="618"/>
      <c r="J43" s="619"/>
      <c r="K43" s="10"/>
    </row>
    <row r="44" spans="1:11" ht="14" x14ac:dyDescent="0.15">
      <c r="A44" s="10"/>
      <c r="B44" s="10"/>
      <c r="C44" s="10"/>
      <c r="D44" s="10"/>
      <c r="E44" s="10"/>
      <c r="F44" s="620"/>
      <c r="G44" s="621"/>
      <c r="H44" s="621"/>
      <c r="I44" s="621"/>
      <c r="J44" s="622"/>
      <c r="K44" s="10"/>
    </row>
    <row r="45" spans="1:11" ht="14" x14ac:dyDescent="0.15">
      <c r="A45" s="10"/>
      <c r="B45" s="10"/>
      <c r="C45" s="10"/>
      <c r="D45" s="10"/>
      <c r="E45" s="10"/>
      <c r="F45" s="10"/>
      <c r="G45" s="10"/>
      <c r="H45" s="10"/>
      <c r="I45" s="10"/>
      <c r="J45" s="10"/>
      <c r="K45" s="10"/>
    </row>
    <row r="46" spans="1:11" ht="14" x14ac:dyDescent="0.15">
      <c r="A46" s="10"/>
      <c r="B46" s="10"/>
      <c r="C46" s="10"/>
      <c r="D46" s="10"/>
      <c r="E46" s="10"/>
      <c r="F46" s="10"/>
      <c r="G46" s="10"/>
      <c r="H46" s="10"/>
      <c r="I46" s="10"/>
      <c r="J46" s="10"/>
      <c r="K46" s="10"/>
    </row>
  </sheetData>
  <sheetProtection algorithmName="SHA-512" hashValue="uozIOjEAymkXn28kWr2LvXi/mXHW9lC9G7BF/MCKmEViAALVZ+Tm7NWP7yIzkG5gRl25QuARBTJkEQgM13nksw==" saltValue="Lztip9gmZg8EaBFs0OxMuQ==" spinCount="100000" sheet="1" objects="1" scenarios="1" selectLockedCells="1" selectUnlockedCells="1"/>
  <mergeCells count="3">
    <mergeCell ref="B2:J2"/>
    <mergeCell ref="B4:J4"/>
    <mergeCell ref="F25:J44"/>
  </mergeCells>
  <phoneticPr fontId="0" type="noConversion"/>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76"/>
  <sheetViews>
    <sheetView zoomScale="125" zoomScaleNormal="125" zoomScalePageLayoutView="125" workbookViewId="0">
      <selection activeCell="K3" sqref="K3"/>
    </sheetView>
  </sheetViews>
  <sheetFormatPr baseColWidth="10" defaultColWidth="0" defaultRowHeight="0" customHeight="1" zeroHeight="1" x14ac:dyDescent="0.15"/>
  <cols>
    <col min="1" max="1" width="2.6640625" style="13" customWidth="1"/>
    <col min="2" max="2" width="38.5" style="13" customWidth="1"/>
    <col min="3" max="3" width="2.6640625" style="13" customWidth="1"/>
    <col min="4" max="4" width="26" style="13" customWidth="1"/>
    <col min="5" max="5" width="2.6640625" style="13" customWidth="1"/>
    <col min="6" max="10" width="13.6640625" style="13" customWidth="1"/>
    <col min="11" max="11" width="2.6640625" style="13" customWidth="1"/>
    <col min="12" max="16384" width="0" style="13" hidden="1"/>
  </cols>
  <sheetData>
    <row r="1" spans="1:11" ht="14" x14ac:dyDescent="0.15">
      <c r="A1" s="10"/>
      <c r="B1" s="10"/>
      <c r="C1" s="10"/>
      <c r="D1" s="10"/>
      <c r="E1" s="10"/>
      <c r="F1" s="10"/>
      <c r="G1" s="10"/>
      <c r="H1" s="10"/>
      <c r="I1" s="10"/>
      <c r="J1" s="10"/>
      <c r="K1" s="10"/>
    </row>
    <row r="2" spans="1:11" ht="18" x14ac:dyDescent="0.2">
      <c r="A2" s="10"/>
      <c r="B2" s="599" t="str">
        <f>+'Flujo de Caja'!B2:H2</f>
        <v>ConectaDos</v>
      </c>
      <c r="C2" s="600"/>
      <c r="D2" s="600"/>
      <c r="E2" s="600"/>
      <c r="F2" s="600"/>
      <c r="G2" s="600"/>
      <c r="H2" s="600"/>
      <c r="I2" s="600"/>
      <c r="J2" s="601"/>
      <c r="K2" s="10"/>
    </row>
    <row r="3" spans="1:11" ht="14" x14ac:dyDescent="0.15">
      <c r="A3" s="10"/>
      <c r="B3" s="10"/>
      <c r="C3" s="10"/>
      <c r="D3" s="10"/>
      <c r="E3" s="10"/>
      <c r="F3" s="10"/>
      <c r="G3" s="10"/>
      <c r="H3" s="10"/>
      <c r="I3" s="10"/>
      <c r="J3" s="10"/>
      <c r="K3" s="10"/>
    </row>
    <row r="4" spans="1:11" ht="18" x14ac:dyDescent="0.2">
      <c r="A4" s="10"/>
      <c r="B4" s="599" t="s">
        <v>286</v>
      </c>
      <c r="C4" s="600"/>
      <c r="D4" s="600"/>
      <c r="E4" s="600"/>
      <c r="F4" s="600"/>
      <c r="G4" s="600"/>
      <c r="H4" s="600"/>
      <c r="I4" s="600"/>
      <c r="J4" s="601"/>
      <c r="K4" s="10"/>
    </row>
    <row r="5" spans="1:11" ht="14" x14ac:dyDescent="0.15">
      <c r="A5" s="10"/>
      <c r="B5" s="10"/>
      <c r="C5" s="10"/>
      <c r="D5" s="10"/>
      <c r="E5" s="10"/>
      <c r="F5" s="10"/>
      <c r="G5" s="10"/>
      <c r="H5" s="10"/>
      <c r="I5" s="10"/>
      <c r="J5" s="10"/>
      <c r="K5" s="10"/>
    </row>
    <row r="6" spans="1:11" ht="14" x14ac:dyDescent="0.15">
      <c r="A6" s="10"/>
      <c r="B6" s="83" t="s">
        <v>285</v>
      </c>
      <c r="C6" s="160"/>
      <c r="D6" s="160" t="s">
        <v>97</v>
      </c>
      <c r="E6" s="161"/>
      <c r="F6" s="162">
        <f>+'Ind Liquidez'!F6</f>
        <v>2027</v>
      </c>
      <c r="G6" s="162">
        <f>+'Ind Liquidez'!G6</f>
        <v>2028</v>
      </c>
      <c r="H6" s="162">
        <f>+'Ind Liquidez'!H6</f>
        <v>2029</v>
      </c>
      <c r="I6" s="162">
        <f>+'Ind Liquidez'!I6</f>
        <v>2030</v>
      </c>
      <c r="J6" s="162">
        <f>+'Ind Liquidez'!J6</f>
        <v>2031</v>
      </c>
      <c r="K6" s="10"/>
    </row>
    <row r="7" spans="1:11" ht="14" x14ac:dyDescent="0.15">
      <c r="A7" s="10"/>
      <c r="B7" s="172"/>
      <c r="C7" s="602"/>
      <c r="D7" s="603"/>
      <c r="E7" s="604"/>
      <c r="F7" s="605"/>
      <c r="G7" s="605"/>
      <c r="H7" s="605"/>
      <c r="I7" s="605"/>
      <c r="J7" s="605"/>
      <c r="K7" s="10"/>
    </row>
    <row r="8" spans="1:11" ht="14" x14ac:dyDescent="0.15">
      <c r="A8" s="10"/>
      <c r="B8" s="163" t="s">
        <v>105</v>
      </c>
      <c r="C8" s="10"/>
      <c r="D8" s="14" t="s">
        <v>106</v>
      </c>
      <c r="E8" s="607"/>
      <c r="F8" s="608">
        <f>+'Balance General'!D12+'Balance General'!D13-'Balance General'!D36</f>
        <v>58554800</v>
      </c>
      <c r="G8" s="608">
        <f>+'Balance General'!E12+'Balance General'!E13-'Balance General'!E36</f>
        <v>80548415.20223999</v>
      </c>
      <c r="H8" s="608">
        <f>+'Balance General'!F12+'Balance General'!F13-'Balance General'!F36</f>
        <v>112775061.49062841</v>
      </c>
      <c r="I8" s="608">
        <f>+'Balance General'!G12+'Balance General'!G13-'Balance General'!G36</f>
        <v>150472981.51069042</v>
      </c>
      <c r="J8" s="608">
        <f>+'Balance General'!H12+'Balance General'!H13-'Balance General'!H36</f>
        <v>197558314.8031739</v>
      </c>
      <c r="K8" s="10"/>
    </row>
    <row r="9" spans="1:11" ht="14" x14ac:dyDescent="0.15">
      <c r="A9" s="10"/>
      <c r="B9" s="163"/>
      <c r="C9" s="10"/>
      <c r="D9" s="14"/>
      <c r="E9" s="607"/>
      <c r="F9" s="608"/>
      <c r="G9" s="608"/>
      <c r="H9" s="608"/>
      <c r="I9" s="608"/>
      <c r="J9" s="608"/>
      <c r="K9" s="10"/>
    </row>
    <row r="10" spans="1:11" ht="14" x14ac:dyDescent="0.15">
      <c r="A10" s="10"/>
      <c r="B10" s="171"/>
      <c r="C10" s="609"/>
      <c r="D10" s="606"/>
      <c r="E10" s="610"/>
      <c r="F10" s="611"/>
      <c r="G10" s="611"/>
      <c r="H10" s="611"/>
      <c r="I10" s="611"/>
      <c r="J10" s="611"/>
      <c r="K10" s="10"/>
    </row>
    <row r="11" spans="1:11" ht="14" x14ac:dyDescent="0.15">
      <c r="A11" s="10"/>
      <c r="B11" s="172"/>
      <c r="C11" s="602"/>
      <c r="D11" s="603"/>
      <c r="E11" s="604"/>
      <c r="F11" s="605"/>
      <c r="G11" s="605"/>
      <c r="H11" s="605"/>
      <c r="I11" s="605"/>
      <c r="J11" s="605"/>
      <c r="K11" s="10"/>
    </row>
    <row r="12" spans="1:11" ht="14" x14ac:dyDescent="0.15">
      <c r="A12" s="10"/>
      <c r="B12" s="163" t="s">
        <v>107</v>
      </c>
      <c r="C12" s="10"/>
      <c r="D12" s="14" t="s">
        <v>108</v>
      </c>
      <c r="E12" s="607"/>
      <c r="F12" s="659">
        <f>+F8/'Estado de resultados'!C9</f>
        <v>6.6666666666666666E-2</v>
      </c>
      <c r="G12" s="659">
        <f>+G8/'Estado de resultados'!D9</f>
        <v>6.8295471314046535E-2</v>
      </c>
      <c r="H12" s="659">
        <f>+H8/'Estado de resultados'!E9</f>
        <v>6.9668366185295275E-2</v>
      </c>
      <c r="I12" s="659">
        <f>+I8/'Estado de resultados'!F9</f>
        <v>7.0872813160720291E-2</v>
      </c>
      <c r="J12" s="659">
        <f>+J8/'Estado de resultados'!G9</f>
        <v>7.1797852858218977E-2</v>
      </c>
      <c r="K12" s="10"/>
    </row>
    <row r="13" spans="1:11" ht="14" x14ac:dyDescent="0.15">
      <c r="A13" s="10"/>
      <c r="B13" s="163"/>
      <c r="C13" s="10"/>
      <c r="D13" s="14"/>
      <c r="E13" s="607"/>
      <c r="F13" s="608"/>
      <c r="G13" s="608"/>
      <c r="H13" s="608"/>
      <c r="I13" s="608"/>
      <c r="J13" s="608"/>
      <c r="K13" s="10"/>
    </row>
    <row r="14" spans="1:11" ht="14" x14ac:dyDescent="0.15">
      <c r="A14" s="10"/>
      <c r="B14" s="171"/>
      <c r="C14" s="609"/>
      <c r="D14" s="606"/>
      <c r="E14" s="610"/>
      <c r="F14" s="611"/>
      <c r="G14" s="611"/>
      <c r="H14" s="611"/>
      <c r="I14" s="611"/>
      <c r="J14" s="611"/>
      <c r="K14" s="10"/>
    </row>
    <row r="15" spans="1:11" ht="14" x14ac:dyDescent="0.15">
      <c r="A15" s="10"/>
      <c r="B15" s="172"/>
      <c r="C15" s="602"/>
      <c r="D15" s="603"/>
      <c r="E15" s="604"/>
      <c r="F15" s="605"/>
      <c r="G15" s="605"/>
      <c r="H15" s="605"/>
      <c r="I15" s="605"/>
      <c r="J15" s="605"/>
      <c r="K15" s="10"/>
    </row>
    <row r="16" spans="1:11" ht="14" x14ac:dyDescent="0.15">
      <c r="A16" s="10"/>
      <c r="B16" s="163" t="s">
        <v>140</v>
      </c>
      <c r="C16" s="10"/>
      <c r="D16" s="606" t="s">
        <v>141</v>
      </c>
      <c r="E16" s="607"/>
      <c r="F16" s="659">
        <f>+'Estado de resultados'!C16/('Balance General'!D12+'Balance General'!D13+'Balance General'!D30)</f>
        <v>-2.0359107177621256</v>
      </c>
      <c r="G16" s="659">
        <f>+'Estado de resultados'!D16/('Balance General'!E12+'Balance General'!E13+'Balance General'!E30)</f>
        <v>-0.61423745232804228</v>
      </c>
      <c r="H16" s="659">
        <f>+'Estado de resultados'!E16/('Balance General'!F12+'Balance General'!F13+'Balance General'!F30)</f>
        <v>1.490820685936088</v>
      </c>
      <c r="I16" s="659">
        <f>+'Estado de resultados'!F16/('Balance General'!G12+'Balance General'!G13+'Balance General'!G30)</f>
        <v>3.2471051764272691</v>
      </c>
      <c r="J16" s="659">
        <f>+'Estado de resultados'!G16/('Balance General'!H12+'Balance General'!H13+'Balance General'!H30)</f>
        <v>4.5781741727442826</v>
      </c>
      <c r="K16" s="10"/>
    </row>
    <row r="17" spans="1:11" ht="14" x14ac:dyDescent="0.15">
      <c r="A17" s="10"/>
      <c r="B17" s="163"/>
      <c r="C17" s="10"/>
      <c r="D17" s="14" t="s">
        <v>142</v>
      </c>
      <c r="E17" s="607"/>
      <c r="F17" s="608"/>
      <c r="G17" s="608"/>
      <c r="H17" s="608"/>
      <c r="I17" s="608"/>
      <c r="J17" s="608"/>
      <c r="K17" s="10"/>
    </row>
    <row r="18" spans="1:11" ht="14" x14ac:dyDescent="0.15">
      <c r="A18" s="10"/>
      <c r="B18" s="171"/>
      <c r="C18" s="609"/>
      <c r="D18" s="606"/>
      <c r="E18" s="610"/>
      <c r="F18" s="611"/>
      <c r="G18" s="611"/>
      <c r="H18" s="611"/>
      <c r="I18" s="611"/>
      <c r="J18" s="611"/>
      <c r="K18" s="10"/>
    </row>
    <row r="19" spans="1:11" ht="14" x14ac:dyDescent="0.15">
      <c r="A19" s="10"/>
      <c r="B19" s="172"/>
      <c r="C19" s="602"/>
      <c r="D19" s="603"/>
      <c r="E19" s="604"/>
      <c r="F19" s="605"/>
      <c r="G19" s="605"/>
      <c r="H19" s="605"/>
      <c r="I19" s="605"/>
      <c r="J19" s="605"/>
      <c r="K19" s="10"/>
    </row>
    <row r="20" spans="1:11" ht="14" x14ac:dyDescent="0.15">
      <c r="A20" s="10"/>
      <c r="B20" s="163" t="s">
        <v>143</v>
      </c>
      <c r="C20" s="10"/>
      <c r="D20" s="606" t="s">
        <v>144</v>
      </c>
      <c r="E20" s="607"/>
      <c r="F20" s="659">
        <f>+'Estado de resultados'!C21/'Balance General'!D57</f>
        <v>1.3659456677925204</v>
      </c>
      <c r="G20" s="659">
        <f>+'Estado de resultados'!D21/'Balance General'!E57</f>
        <v>0.34378318762699173</v>
      </c>
      <c r="H20" s="659">
        <f>+'Estado de resultados'!E21/'Balance General'!F57</f>
        <v>-0.77374435676537978</v>
      </c>
      <c r="I20" s="659">
        <f>+'Estado de resultados'!F21/'Balance General'!G57</f>
        <v>4.0878476638545935</v>
      </c>
      <c r="J20" s="659">
        <f>+'Estado de resultados'!G21/'Balance General'!H57</f>
        <v>1.2770411536121766</v>
      </c>
      <c r="K20" s="10"/>
    </row>
    <row r="21" spans="1:11" ht="14" x14ac:dyDescent="0.15">
      <c r="A21" s="10"/>
      <c r="B21" s="163"/>
      <c r="C21" s="10"/>
      <c r="D21" s="14" t="s">
        <v>114</v>
      </c>
      <c r="E21" s="607"/>
      <c r="F21" s="608"/>
      <c r="G21" s="608"/>
      <c r="H21" s="608"/>
      <c r="I21" s="608"/>
      <c r="J21" s="608"/>
      <c r="K21" s="10"/>
    </row>
    <row r="22" spans="1:11" ht="14" x14ac:dyDescent="0.15">
      <c r="A22" s="10"/>
      <c r="B22" s="171"/>
      <c r="C22" s="609"/>
      <c r="D22" s="606"/>
      <c r="E22" s="610"/>
      <c r="F22" s="611"/>
      <c r="G22" s="611"/>
      <c r="H22" s="611"/>
      <c r="I22" s="611"/>
      <c r="J22" s="611"/>
      <c r="K22" s="10"/>
    </row>
    <row r="23" spans="1:11" ht="14" x14ac:dyDescent="0.15">
      <c r="A23" s="10"/>
      <c r="B23" s="172"/>
      <c r="C23" s="602"/>
      <c r="D23" s="603"/>
      <c r="E23" s="604"/>
      <c r="F23" s="605"/>
      <c r="G23" s="605"/>
      <c r="H23" s="605"/>
      <c r="I23" s="605"/>
      <c r="J23" s="605"/>
      <c r="K23" s="10"/>
    </row>
    <row r="24" spans="1:11" ht="14" x14ac:dyDescent="0.15">
      <c r="A24" s="10"/>
      <c r="B24" s="163" t="s">
        <v>145</v>
      </c>
      <c r="C24" s="10"/>
      <c r="D24" s="606" t="s">
        <v>146</v>
      </c>
      <c r="E24" s="607"/>
      <c r="F24" s="659">
        <f>+('Estado de resultados'!C16-Egresos!C52)/'Estado de resultados'!C9</f>
        <v>-0.32266742447530633</v>
      </c>
      <c r="G24" s="659">
        <f>+('Estado de resultados'!D16-Egresos!D52)/'Estado de resultados'!D9</f>
        <v>-7.2653841449173903E-2</v>
      </c>
      <c r="H24" s="659">
        <f>+('Estado de resultados'!E16-Egresos!E52)/'Estado de resultados'!E9</f>
        <v>0.13936668066661395</v>
      </c>
      <c r="I24" s="659">
        <f>+('Estado de resultados'!F16-Egresos!F52)/'Estado de resultados'!F9</f>
        <v>0.29571993263754659</v>
      </c>
      <c r="J24" s="659">
        <f>+('Estado de resultados'!G16-Egresos!G52)/'Estado de resultados'!G9</f>
        <v>0.40885121008299963</v>
      </c>
      <c r="K24" s="10"/>
    </row>
    <row r="25" spans="1:11" ht="14" x14ac:dyDescent="0.15">
      <c r="A25" s="10"/>
      <c r="B25" s="163"/>
      <c r="C25" s="10"/>
      <c r="D25" s="14" t="s">
        <v>18</v>
      </c>
      <c r="E25" s="607"/>
      <c r="F25" s="608"/>
      <c r="G25" s="608"/>
      <c r="H25" s="608"/>
      <c r="I25" s="608"/>
      <c r="J25" s="608"/>
      <c r="K25" s="10"/>
    </row>
    <row r="26" spans="1:11" ht="14" x14ac:dyDescent="0.15">
      <c r="A26" s="10"/>
      <c r="B26" s="171"/>
      <c r="C26" s="609"/>
      <c r="D26" s="606"/>
      <c r="E26" s="610"/>
      <c r="F26" s="611"/>
      <c r="G26" s="611"/>
      <c r="H26" s="611"/>
      <c r="I26" s="611"/>
      <c r="J26" s="611"/>
      <c r="K26" s="10"/>
    </row>
    <row r="27" spans="1:11" ht="14" hidden="1" x14ac:dyDescent="0.15">
      <c r="A27" s="10"/>
      <c r="B27" s="172"/>
      <c r="C27" s="602"/>
      <c r="D27" s="603"/>
      <c r="E27" s="604"/>
      <c r="F27" s="605"/>
      <c r="G27" s="605"/>
      <c r="H27" s="605"/>
      <c r="I27" s="605"/>
      <c r="J27" s="605"/>
      <c r="K27" s="10"/>
    </row>
    <row r="28" spans="1:11" ht="14" hidden="1" x14ac:dyDescent="0.15">
      <c r="A28" s="10"/>
      <c r="B28" s="163" t="s">
        <v>147</v>
      </c>
      <c r="C28" s="10"/>
      <c r="D28" s="606" t="s">
        <v>145</v>
      </c>
      <c r="E28" s="607"/>
      <c r="F28" s="607">
        <f>IF(F12&gt;0,F24/F12,0)</f>
        <v>-4.8400113671295948</v>
      </c>
      <c r="G28" s="607">
        <f>IF(G12&gt;0,G24/G12,0)</f>
        <v>-1.0638163856441674</v>
      </c>
      <c r="H28" s="607">
        <f>IF(H12&gt;0,H24/H12,0)</f>
        <v>2.0004298693605609</v>
      </c>
      <c r="I28" s="607">
        <f>IF(I12&gt;0,I24/I12,0)</f>
        <v>4.1725440186342553</v>
      </c>
      <c r="J28" s="607">
        <f>IF(J12&gt;0,J24/J12,0)</f>
        <v>5.6944768374949648</v>
      </c>
      <c r="K28" s="10"/>
    </row>
    <row r="29" spans="1:11" ht="14" hidden="1" x14ac:dyDescent="0.15">
      <c r="A29" s="10"/>
      <c r="B29" s="163"/>
      <c r="C29" s="10"/>
      <c r="D29" s="14" t="s">
        <v>107</v>
      </c>
      <c r="E29" s="607"/>
      <c r="F29" s="179"/>
      <c r="G29" s="179"/>
      <c r="H29" s="179"/>
      <c r="I29" s="179"/>
      <c r="J29" s="179"/>
      <c r="K29" s="10"/>
    </row>
    <row r="30" spans="1:11" ht="14" hidden="1" x14ac:dyDescent="0.15">
      <c r="A30" s="10"/>
      <c r="B30" s="171"/>
      <c r="C30" s="609"/>
      <c r="D30" s="606"/>
      <c r="E30" s="610"/>
      <c r="F30" s="611"/>
      <c r="G30" s="611"/>
      <c r="H30" s="611"/>
      <c r="I30" s="611"/>
      <c r="J30" s="611"/>
      <c r="K30" s="10"/>
    </row>
    <row r="31" spans="1:11" ht="14" x14ac:dyDescent="0.15">
      <c r="A31" s="10"/>
      <c r="B31" s="163"/>
      <c r="C31" s="10"/>
      <c r="D31" s="14"/>
      <c r="E31" s="607"/>
      <c r="F31" s="608"/>
      <c r="G31" s="608"/>
      <c r="H31" s="608"/>
      <c r="I31" s="608"/>
      <c r="J31" s="608"/>
      <c r="K31" s="10"/>
    </row>
    <row r="32" spans="1:11" ht="14" x14ac:dyDescent="0.15">
      <c r="A32" s="10"/>
      <c r="B32" s="163" t="s">
        <v>178</v>
      </c>
      <c r="C32" s="10"/>
      <c r="D32" s="14"/>
      <c r="E32" s="607"/>
      <c r="F32" s="659">
        <f>+wacc!C27</f>
        <v>-0.11486803818574265</v>
      </c>
      <c r="G32" s="659">
        <f>+wacc!D27</f>
        <v>2.1561517042905454</v>
      </c>
      <c r="H32" s="659">
        <f>+wacc!E27</f>
        <v>-0.50260615230519168</v>
      </c>
      <c r="I32" s="659">
        <f>+wacc!F27</f>
        <v>8.2874661317668533E-2</v>
      </c>
      <c r="J32" s="659">
        <f>+wacc!G27</f>
        <v>0.14836739100582333</v>
      </c>
      <c r="K32" s="10"/>
    </row>
    <row r="33" spans="1:11" ht="14" x14ac:dyDescent="0.15">
      <c r="A33" s="10"/>
      <c r="B33" s="163"/>
      <c r="C33" s="10"/>
      <c r="D33" s="14"/>
      <c r="E33" s="607"/>
      <c r="F33" s="608"/>
      <c r="G33" s="608"/>
      <c r="H33" s="608"/>
      <c r="I33" s="608"/>
      <c r="J33" s="608"/>
      <c r="K33" s="10"/>
    </row>
    <row r="34" spans="1:11" ht="14" x14ac:dyDescent="0.15">
      <c r="A34" s="10"/>
      <c r="B34" s="172"/>
      <c r="C34" s="602"/>
      <c r="D34" s="603"/>
      <c r="E34" s="604"/>
      <c r="F34" s="605"/>
      <c r="G34" s="605"/>
      <c r="H34" s="605"/>
      <c r="I34" s="605"/>
      <c r="J34" s="605"/>
      <c r="K34" s="10"/>
    </row>
    <row r="35" spans="1:11" ht="14" x14ac:dyDescent="0.15">
      <c r="A35" s="10"/>
      <c r="B35" s="163" t="s">
        <v>148</v>
      </c>
      <c r="C35" s="10"/>
      <c r="D35" s="606" t="s">
        <v>149</v>
      </c>
      <c r="E35" s="607"/>
      <c r="F35" s="659">
        <f>+('Estado de resultados'!C16*(1-'Información inicial'!$C$2531))/('Balance General'!D12+'Balance General'!D13+'Balance General'!D30)</f>
        <v>-1.3233419665453816</v>
      </c>
      <c r="G35" s="659">
        <f>+('Estado de resultados'!D16*(1-'Información inicial'!$C$2531))/('Balance General'!E12+'Balance General'!E13+'Balance General'!E30)</f>
        <v>-0.39925434401322746</v>
      </c>
      <c r="H35" s="659">
        <f>+('Estado de resultados'!E16*(1-'Información inicial'!$C$2531))/('Balance General'!F12+'Balance General'!F13+'Balance General'!F30)</f>
        <v>0.96903344585845719</v>
      </c>
      <c r="I35" s="659">
        <f>+('Estado de resultados'!F16*(1-'Información inicial'!$C$2531))/('Balance General'!G12+'Balance General'!G13+'Balance General'!G30)</f>
        <v>2.110618364677725</v>
      </c>
      <c r="J35" s="659">
        <f>+('Estado de resultados'!G16*(1-'Información inicial'!$C$2531))/('Balance General'!H12+'Balance General'!H13+'Balance General'!H30)</f>
        <v>2.9758132122837839</v>
      </c>
      <c r="K35" s="10"/>
    </row>
    <row r="36" spans="1:11" ht="14" x14ac:dyDescent="0.15">
      <c r="A36" s="10"/>
      <c r="B36" s="163"/>
      <c r="C36" s="10"/>
      <c r="D36" s="14" t="s">
        <v>150</v>
      </c>
      <c r="E36" s="607"/>
      <c r="F36" s="608"/>
      <c r="G36" s="608"/>
      <c r="H36" s="608"/>
      <c r="I36" s="608"/>
      <c r="J36" s="608"/>
      <c r="K36" s="10"/>
    </row>
    <row r="37" spans="1:11" ht="14" x14ac:dyDescent="0.15">
      <c r="A37" s="10"/>
      <c r="B37" s="171"/>
      <c r="C37" s="609"/>
      <c r="D37" s="606"/>
      <c r="E37" s="610"/>
      <c r="F37" s="611"/>
      <c r="G37" s="611"/>
      <c r="H37" s="611"/>
      <c r="I37" s="611"/>
      <c r="J37" s="611"/>
      <c r="K37" s="10"/>
    </row>
    <row r="38" spans="1:11" ht="14" x14ac:dyDescent="0.15">
      <c r="A38" s="10"/>
      <c r="B38" s="172"/>
      <c r="C38" s="602"/>
      <c r="D38" s="603"/>
      <c r="E38" s="604"/>
      <c r="F38" s="605"/>
      <c r="G38" s="605"/>
      <c r="H38" s="605"/>
      <c r="I38" s="605"/>
      <c r="J38" s="605"/>
      <c r="K38" s="10"/>
    </row>
    <row r="39" spans="1:11" ht="14" x14ac:dyDescent="0.15">
      <c r="A39" s="10"/>
      <c r="B39" s="163" t="s">
        <v>151</v>
      </c>
      <c r="C39" s="10"/>
      <c r="D39" s="14" t="s">
        <v>152</v>
      </c>
      <c r="E39" s="607"/>
      <c r="F39" s="176">
        <f>+('Estado de resultados'!C16*(1-'Información inicial'!$C$2531))-(('Balance General'!D12+'Balance General'!D13+'Balance General'!D30)*wacc!C27)</f>
        <v>-168223800.48641101</v>
      </c>
      <c r="G39" s="176">
        <f>+('Estado de resultados'!D16*(1-'Información inicial'!$C$2531))-(('Balance General'!E12+'Balance General'!E13+'Balance General'!E30)*wacc!D27)</f>
        <v>-356489957.70569152</v>
      </c>
      <c r="H39" s="176">
        <f>+('Estado de resultados'!E16*(1-'Información inicial'!$C$2531))-(('Balance General'!F12+'Balance General'!F13+'Balance General'!F30)*wacc!E27)</f>
        <v>222696021.34331435</v>
      </c>
      <c r="I39" s="176">
        <f>+('Estado de resultados'!F16*(1-'Información inicial'!$C$2531))-(('Balance General'!G12+'Balance General'!G13+'Balance General'!G30)*wacc!F27)</f>
        <v>392081326.44056153</v>
      </c>
      <c r="J39" s="176">
        <f>+('Estado de resultados'!G16*(1-'Información inicial'!$C$2531))-(('Balance General'!H12+'Balance General'!H13+'Balance General'!H30)*wacc!G27)</f>
        <v>694786105.17353523</v>
      </c>
      <c r="K39" s="10"/>
    </row>
    <row r="40" spans="1:11" ht="14" x14ac:dyDescent="0.15">
      <c r="A40" s="10"/>
      <c r="B40" s="163"/>
      <c r="C40" s="10"/>
      <c r="D40" s="14"/>
      <c r="E40" s="607"/>
      <c r="F40" s="608"/>
      <c r="G40" s="608"/>
      <c r="H40" s="608"/>
      <c r="I40" s="608"/>
      <c r="J40" s="608"/>
      <c r="K40" s="10"/>
    </row>
    <row r="41" spans="1:11" ht="14" x14ac:dyDescent="0.15">
      <c r="A41" s="10"/>
      <c r="B41" s="171"/>
      <c r="C41" s="609"/>
      <c r="D41" s="606"/>
      <c r="E41" s="610"/>
      <c r="F41" s="611"/>
      <c r="G41" s="611"/>
      <c r="H41" s="611"/>
      <c r="I41" s="611"/>
      <c r="J41" s="611"/>
      <c r="K41" s="10"/>
    </row>
    <row r="42" spans="1:11" ht="14" x14ac:dyDescent="0.15">
      <c r="A42" s="10"/>
      <c r="B42" s="172"/>
      <c r="C42" s="602"/>
      <c r="D42" s="603"/>
      <c r="E42" s="604"/>
      <c r="F42" s="605"/>
      <c r="G42" s="605"/>
      <c r="H42" s="605"/>
      <c r="I42" s="605"/>
      <c r="J42" s="605"/>
      <c r="K42" s="10"/>
    </row>
    <row r="43" spans="1:11" ht="14" x14ac:dyDescent="0.15">
      <c r="A43" s="10"/>
      <c r="B43" s="163" t="s">
        <v>151</v>
      </c>
      <c r="C43" s="10"/>
      <c r="D43" s="14" t="s">
        <v>153</v>
      </c>
      <c r="E43" s="607"/>
      <c r="F43" s="176">
        <f>+('Balance General'!D12+'Balance General'!D13+'Balance General'!D30)*('Ind. Generacion Valor'!F35-wacc!C27)</f>
        <v>-168223800.48641101</v>
      </c>
      <c r="G43" s="176">
        <f>+('Balance General'!E12+'Balance General'!E13+'Balance General'!E30)*('Ind. Generacion Valor'!G35-wacc!D27)</f>
        <v>-356489957.70569158</v>
      </c>
      <c r="H43" s="176">
        <f>+('Balance General'!F12+'Balance General'!F13+'Balance General'!F30)*('Ind. Generacion Valor'!H35-wacc!E27)</f>
        <v>222696021.34331435</v>
      </c>
      <c r="I43" s="176">
        <f>+('Balance General'!G12+'Balance General'!G13+'Balance General'!G30)*('Ind. Generacion Valor'!I35-wacc!F27)</f>
        <v>392081326.44056153</v>
      </c>
      <c r="J43" s="176">
        <f>+('Balance General'!H12+'Balance General'!H13+'Balance General'!H30)*('Ind. Generacion Valor'!J35-wacc!G27)</f>
        <v>694786105.17353535</v>
      </c>
      <c r="K43" s="10"/>
    </row>
    <row r="44" spans="1:11" ht="14" x14ac:dyDescent="0.15">
      <c r="A44" s="10"/>
      <c r="B44" s="163"/>
      <c r="C44" s="10"/>
      <c r="D44" s="14"/>
      <c r="E44" s="607"/>
      <c r="F44" s="179"/>
      <c r="G44" s="179"/>
      <c r="H44" s="179"/>
      <c r="I44" s="179"/>
      <c r="J44" s="179"/>
      <c r="K44" s="10"/>
    </row>
    <row r="45" spans="1:11" ht="14" x14ac:dyDescent="0.15">
      <c r="A45" s="10"/>
      <c r="B45" s="163"/>
      <c r="C45" s="10"/>
      <c r="D45" s="14"/>
      <c r="E45" s="607"/>
      <c r="F45" s="608"/>
      <c r="G45" s="608"/>
      <c r="H45" s="608"/>
      <c r="I45" s="608"/>
      <c r="J45" s="608"/>
      <c r="K45" s="10"/>
    </row>
    <row r="46" spans="1:11" ht="14" x14ac:dyDescent="0.15">
      <c r="A46" s="10"/>
      <c r="B46" s="172"/>
      <c r="C46" s="602"/>
      <c r="D46" s="603"/>
      <c r="E46" s="604"/>
      <c r="F46" s="605"/>
      <c r="G46" s="605"/>
      <c r="H46" s="605"/>
      <c r="I46" s="605"/>
      <c r="J46" s="605"/>
      <c r="K46" s="10"/>
    </row>
    <row r="47" spans="1:11" ht="14" x14ac:dyDescent="0.15">
      <c r="A47" s="10"/>
      <c r="B47" s="163" t="s">
        <v>287</v>
      </c>
      <c r="C47" s="10"/>
      <c r="D47" s="14" t="s">
        <v>288</v>
      </c>
      <c r="E47" s="607"/>
      <c r="F47" s="179">
        <f>+F43/'Estado de resultados'!C9</f>
        <v>-0.19152861989840969</v>
      </c>
      <c r="G47" s="179">
        <f>+G43/'Estado de resultados'!D9</f>
        <v>-0.302261063971345</v>
      </c>
      <c r="H47" s="179">
        <f>+H43/'Estado de resultados'!E9</f>
        <v>0.13757357130098874</v>
      </c>
      <c r="I47" s="179">
        <f>+I43/'Estado de resultados'!F9</f>
        <v>0.18467040603335885</v>
      </c>
      <c r="J47" s="179">
        <f>+J43/'Estado de resultados'!G9</f>
        <v>0.25250342207506582</v>
      </c>
      <c r="K47" s="10"/>
    </row>
    <row r="48" spans="1:11" ht="14" x14ac:dyDescent="0.15">
      <c r="A48" s="10"/>
      <c r="B48" s="163"/>
      <c r="C48" s="10"/>
      <c r="D48" s="14"/>
      <c r="E48" s="607"/>
      <c r="F48" s="179"/>
      <c r="G48" s="179"/>
      <c r="H48" s="179"/>
      <c r="I48" s="179"/>
      <c r="J48" s="179"/>
      <c r="K48" s="10"/>
    </row>
    <row r="49" spans="1:11" ht="14" x14ac:dyDescent="0.15">
      <c r="A49" s="10"/>
      <c r="B49" s="171"/>
      <c r="C49" s="609"/>
      <c r="D49" s="606"/>
      <c r="E49" s="610"/>
      <c r="F49" s="611"/>
      <c r="G49" s="611"/>
      <c r="H49" s="611"/>
      <c r="I49" s="611"/>
      <c r="J49" s="611"/>
      <c r="K49" s="10"/>
    </row>
    <row r="50" spans="1:11" ht="15" customHeight="1" x14ac:dyDescent="0.15">
      <c r="A50" s="10"/>
      <c r="B50" s="178"/>
      <c r="C50" s="10"/>
      <c r="D50" s="14"/>
      <c r="E50" s="623"/>
      <c r="F50" s="624"/>
      <c r="G50" s="624"/>
      <c r="H50" s="624"/>
      <c r="I50" s="624"/>
      <c r="J50" s="624"/>
      <c r="K50" s="10"/>
    </row>
    <row r="51" spans="1:11" ht="1" customHeight="1" x14ac:dyDescent="0.15">
      <c r="A51" s="10"/>
      <c r="B51" s="178"/>
      <c r="C51" s="10"/>
      <c r="D51" s="660"/>
      <c r="E51" s="625"/>
      <c r="F51" s="626">
        <f>+F6</f>
        <v>2027</v>
      </c>
      <c r="G51" s="626">
        <f>+G6</f>
        <v>2028</v>
      </c>
      <c r="H51" s="626">
        <f>+H6</f>
        <v>2029</v>
      </c>
      <c r="I51" s="626">
        <f>+I6</f>
        <v>2030</v>
      </c>
      <c r="J51" s="626">
        <f>+J6</f>
        <v>2031</v>
      </c>
      <c r="K51" s="10"/>
    </row>
    <row r="52" spans="1:11" ht="1" customHeight="1" x14ac:dyDescent="0.15">
      <c r="A52" s="10"/>
      <c r="B52" s="178"/>
      <c r="C52" s="10"/>
      <c r="D52" s="660"/>
      <c r="E52" s="625" t="s">
        <v>289</v>
      </c>
      <c r="F52" s="627">
        <f>+F24</f>
        <v>-0.32266742447530633</v>
      </c>
      <c r="G52" s="627">
        <f>+G24</f>
        <v>-7.2653841449173903E-2</v>
      </c>
      <c r="H52" s="627">
        <f>+H24</f>
        <v>0.13936668066661395</v>
      </c>
      <c r="I52" s="627">
        <f>+I24</f>
        <v>0.29571993263754659</v>
      </c>
      <c r="J52" s="627">
        <f>+J24</f>
        <v>0.40885121008299963</v>
      </c>
      <c r="K52" s="10"/>
    </row>
    <row r="53" spans="1:11" ht="1" customHeight="1" x14ac:dyDescent="0.15">
      <c r="A53" s="10"/>
      <c r="B53" s="178"/>
      <c r="C53" s="10"/>
      <c r="D53" s="660"/>
      <c r="E53" s="625" t="s">
        <v>148</v>
      </c>
      <c r="F53" s="627">
        <f>+F35</f>
        <v>-1.3233419665453816</v>
      </c>
      <c r="G53" s="627">
        <f>+G35</f>
        <v>-0.39925434401322746</v>
      </c>
      <c r="H53" s="627">
        <f>+H35</f>
        <v>0.96903344585845719</v>
      </c>
      <c r="I53" s="627">
        <f>+I35</f>
        <v>2.110618364677725</v>
      </c>
      <c r="J53" s="627">
        <f>+J35</f>
        <v>2.9758132122837839</v>
      </c>
      <c r="K53" s="10"/>
    </row>
    <row r="54" spans="1:11" ht="1" customHeight="1" x14ac:dyDescent="0.15">
      <c r="A54" s="10"/>
      <c r="B54" s="178"/>
      <c r="C54" s="10"/>
      <c r="D54" s="660"/>
      <c r="E54" s="625" t="s">
        <v>290</v>
      </c>
      <c r="F54" s="627">
        <f>+F32</f>
        <v>-0.11486803818574265</v>
      </c>
      <c r="G54" s="627">
        <f>+G32</f>
        <v>2.1561517042905454</v>
      </c>
      <c r="H54" s="627">
        <f>+H32</f>
        <v>-0.50260615230519168</v>
      </c>
      <c r="I54" s="627">
        <f>+I32</f>
        <v>8.2874661317668533E-2</v>
      </c>
      <c r="J54" s="627">
        <f>+J32</f>
        <v>0.14836739100582333</v>
      </c>
      <c r="K54" s="10"/>
    </row>
    <row r="55" spans="1:11" ht="1" customHeight="1" x14ac:dyDescent="0.15">
      <c r="A55" s="10"/>
      <c r="B55" s="178"/>
      <c r="C55" s="10"/>
      <c r="D55" s="660"/>
      <c r="E55" s="625" t="s">
        <v>287</v>
      </c>
      <c r="F55" s="627">
        <f>+F47</f>
        <v>-0.19152861989840969</v>
      </c>
      <c r="G55" s="627">
        <f>+G47</f>
        <v>-0.302261063971345</v>
      </c>
      <c r="H55" s="627">
        <f>+H47</f>
        <v>0.13757357130098874</v>
      </c>
      <c r="I55" s="627">
        <f>+I47</f>
        <v>0.18467040603335885</v>
      </c>
      <c r="J55" s="627">
        <f>+J47</f>
        <v>0.25250342207506582</v>
      </c>
      <c r="K55" s="10"/>
    </row>
    <row r="56" spans="1:11" ht="1" customHeight="1" x14ac:dyDescent="0.15">
      <c r="A56" s="10"/>
      <c r="B56" s="178"/>
      <c r="C56" s="10"/>
      <c r="D56" s="660"/>
      <c r="E56" s="661"/>
      <c r="F56" s="662"/>
      <c r="G56" s="662"/>
      <c r="H56" s="662"/>
      <c r="I56" s="662"/>
      <c r="J56" s="662"/>
      <c r="K56" s="10"/>
    </row>
    <row r="57" spans="1:11" ht="14" x14ac:dyDescent="0.15">
      <c r="A57" s="10"/>
      <c r="B57" s="10"/>
      <c r="C57" s="10"/>
      <c r="D57" s="81"/>
      <c r="E57" s="81"/>
      <c r="F57" s="663"/>
      <c r="G57" s="664"/>
      <c r="H57" s="664"/>
      <c r="I57" s="664"/>
      <c r="J57" s="665"/>
      <c r="K57" s="10"/>
    </row>
    <row r="58" spans="1:11" ht="14" x14ac:dyDescent="0.15">
      <c r="A58" s="10"/>
      <c r="B58" s="10"/>
      <c r="C58" s="10"/>
      <c r="D58" s="81"/>
      <c r="E58" s="81"/>
      <c r="F58" s="666"/>
      <c r="G58" s="667"/>
      <c r="H58" s="667"/>
      <c r="I58" s="667"/>
      <c r="J58" s="668"/>
      <c r="K58" s="10"/>
    </row>
    <row r="59" spans="1:11" ht="14" x14ac:dyDescent="0.15">
      <c r="A59" s="10"/>
      <c r="B59" s="10"/>
      <c r="C59" s="10"/>
      <c r="D59" s="81"/>
      <c r="E59" s="81"/>
      <c r="F59" s="666"/>
      <c r="G59" s="667"/>
      <c r="H59" s="667"/>
      <c r="I59" s="667"/>
      <c r="J59" s="668"/>
      <c r="K59" s="10"/>
    </row>
    <row r="60" spans="1:11" ht="14" x14ac:dyDescent="0.15">
      <c r="A60" s="10"/>
      <c r="B60" s="10"/>
      <c r="C60" s="10"/>
      <c r="D60" s="81"/>
      <c r="E60" s="81"/>
      <c r="F60" s="666"/>
      <c r="G60" s="667"/>
      <c r="H60" s="667"/>
      <c r="I60" s="667"/>
      <c r="J60" s="668"/>
      <c r="K60" s="10"/>
    </row>
    <row r="61" spans="1:11" ht="14" x14ac:dyDescent="0.15">
      <c r="A61" s="10"/>
      <c r="B61" s="10"/>
      <c r="C61" s="10"/>
      <c r="D61" s="81"/>
      <c r="E61" s="81"/>
      <c r="F61" s="666"/>
      <c r="G61" s="667"/>
      <c r="H61" s="667"/>
      <c r="I61" s="667"/>
      <c r="J61" s="668"/>
      <c r="K61" s="10"/>
    </row>
    <row r="62" spans="1:11" ht="14" x14ac:dyDescent="0.15">
      <c r="A62" s="10"/>
      <c r="B62" s="10"/>
      <c r="C62" s="10"/>
      <c r="D62" s="81"/>
      <c r="E62" s="81"/>
      <c r="F62" s="666"/>
      <c r="G62" s="667"/>
      <c r="H62" s="667"/>
      <c r="I62" s="667"/>
      <c r="J62" s="668"/>
      <c r="K62" s="10"/>
    </row>
    <row r="63" spans="1:11" ht="14" x14ac:dyDescent="0.15">
      <c r="A63" s="10"/>
      <c r="B63" s="10"/>
      <c r="C63" s="10"/>
      <c r="D63" s="81"/>
      <c r="E63" s="81"/>
      <c r="F63" s="666"/>
      <c r="G63" s="667"/>
      <c r="H63" s="667"/>
      <c r="I63" s="667"/>
      <c r="J63" s="668"/>
      <c r="K63" s="10"/>
    </row>
    <row r="64" spans="1:11" ht="14" x14ac:dyDescent="0.15">
      <c r="A64" s="10"/>
      <c r="B64" s="10"/>
      <c r="C64" s="10"/>
      <c r="D64" s="81"/>
      <c r="E64" s="81"/>
      <c r="F64" s="666"/>
      <c r="G64" s="667"/>
      <c r="H64" s="667"/>
      <c r="I64" s="667"/>
      <c r="J64" s="668"/>
      <c r="K64" s="10"/>
    </row>
    <row r="65" spans="1:11" ht="14" x14ac:dyDescent="0.15">
      <c r="A65" s="10"/>
      <c r="B65" s="10"/>
      <c r="C65" s="10"/>
      <c r="D65" s="81"/>
      <c r="E65" s="81"/>
      <c r="F65" s="666"/>
      <c r="G65" s="667"/>
      <c r="H65" s="667"/>
      <c r="I65" s="667"/>
      <c r="J65" s="668"/>
      <c r="K65" s="10"/>
    </row>
    <row r="66" spans="1:11" ht="14" x14ac:dyDescent="0.15">
      <c r="A66" s="10"/>
      <c r="B66" s="10"/>
      <c r="C66" s="10"/>
      <c r="D66" s="81"/>
      <c r="E66" s="81"/>
      <c r="F66" s="666"/>
      <c r="G66" s="667"/>
      <c r="H66" s="667"/>
      <c r="I66" s="667"/>
      <c r="J66" s="668"/>
      <c r="K66" s="10"/>
    </row>
    <row r="67" spans="1:11" ht="14" x14ac:dyDescent="0.15">
      <c r="A67" s="10"/>
      <c r="B67" s="10"/>
      <c r="C67" s="10"/>
      <c r="D67" s="81"/>
      <c r="E67" s="81"/>
      <c r="F67" s="666"/>
      <c r="G67" s="667"/>
      <c r="H67" s="667"/>
      <c r="I67" s="667"/>
      <c r="J67" s="668"/>
      <c r="K67" s="10"/>
    </row>
    <row r="68" spans="1:11" ht="14" x14ac:dyDescent="0.15">
      <c r="A68" s="10"/>
      <c r="B68" s="10"/>
      <c r="C68" s="10"/>
      <c r="D68" s="81"/>
      <c r="E68" s="81"/>
      <c r="F68" s="666"/>
      <c r="G68" s="667"/>
      <c r="H68" s="667"/>
      <c r="I68" s="667"/>
      <c r="J68" s="668"/>
      <c r="K68" s="10"/>
    </row>
    <row r="69" spans="1:11" ht="14" x14ac:dyDescent="0.15">
      <c r="A69" s="10"/>
      <c r="B69" s="10"/>
      <c r="C69" s="10"/>
      <c r="D69" s="81"/>
      <c r="E69" s="81"/>
      <c r="F69" s="666"/>
      <c r="G69" s="667"/>
      <c r="H69" s="667"/>
      <c r="I69" s="667"/>
      <c r="J69" s="668"/>
      <c r="K69" s="10"/>
    </row>
    <row r="70" spans="1:11" ht="14" x14ac:dyDescent="0.15">
      <c r="A70" s="10"/>
      <c r="B70" s="10"/>
      <c r="C70" s="10"/>
      <c r="D70" s="81"/>
      <c r="E70" s="81"/>
      <c r="F70" s="666"/>
      <c r="G70" s="667"/>
      <c r="H70" s="667"/>
      <c r="I70" s="667"/>
      <c r="J70" s="668"/>
      <c r="K70" s="10"/>
    </row>
    <row r="71" spans="1:11" ht="14" x14ac:dyDescent="0.15">
      <c r="A71" s="10"/>
      <c r="B71" s="10"/>
      <c r="C71" s="10"/>
      <c r="D71" s="81"/>
      <c r="E71" s="81"/>
      <c r="F71" s="666"/>
      <c r="G71" s="667"/>
      <c r="H71" s="667"/>
      <c r="I71" s="667"/>
      <c r="J71" s="668"/>
      <c r="K71" s="10"/>
    </row>
    <row r="72" spans="1:11" ht="14" x14ac:dyDescent="0.15">
      <c r="A72" s="10"/>
      <c r="B72" s="10"/>
      <c r="C72" s="10"/>
      <c r="D72" s="81"/>
      <c r="E72" s="81"/>
      <c r="F72" s="666"/>
      <c r="G72" s="667"/>
      <c r="H72" s="667"/>
      <c r="I72" s="667"/>
      <c r="J72" s="668"/>
      <c r="K72" s="10"/>
    </row>
    <row r="73" spans="1:11" ht="14" x14ac:dyDescent="0.15">
      <c r="A73" s="10"/>
      <c r="B73" s="10"/>
      <c r="C73" s="10"/>
      <c r="D73" s="81"/>
      <c r="E73" s="81"/>
      <c r="F73" s="666"/>
      <c r="G73" s="667"/>
      <c r="H73" s="667"/>
      <c r="I73" s="667"/>
      <c r="J73" s="668"/>
      <c r="K73" s="10"/>
    </row>
    <row r="74" spans="1:11" ht="14" x14ac:dyDescent="0.15">
      <c r="A74" s="10"/>
      <c r="B74" s="10"/>
      <c r="C74" s="10"/>
      <c r="D74" s="81"/>
      <c r="E74" s="81"/>
      <c r="F74" s="669"/>
      <c r="G74" s="670"/>
      <c r="H74" s="670"/>
      <c r="I74" s="670"/>
      <c r="J74" s="671"/>
      <c r="K74" s="10"/>
    </row>
    <row r="75" spans="1:11" ht="14" x14ac:dyDescent="0.15">
      <c r="A75" s="10"/>
      <c r="B75" s="10"/>
      <c r="C75" s="10"/>
      <c r="D75" s="10"/>
      <c r="E75" s="10"/>
      <c r="F75" s="10"/>
      <c r="G75" s="10"/>
      <c r="H75" s="10"/>
      <c r="I75" s="10"/>
      <c r="J75" s="10"/>
      <c r="K75" s="10"/>
    </row>
    <row r="76" spans="1:11" ht="14" x14ac:dyDescent="0.15">
      <c r="A76" s="10"/>
      <c r="B76" s="10"/>
      <c r="C76" s="10"/>
      <c r="D76" s="10"/>
      <c r="E76" s="10"/>
      <c r="F76" s="10"/>
      <c r="G76" s="10"/>
      <c r="H76" s="10"/>
      <c r="I76" s="10"/>
      <c r="J76" s="10"/>
      <c r="K76" s="10"/>
    </row>
  </sheetData>
  <sheetProtection algorithmName="SHA-512" hashValue="1oH/u/y+Zv/Ub61V1F5N6ikRsYGh19HaG1J8W01BYvT9BdW0FFfP9lxmLM1Lax0hFeyg/P4CXe9JDDAcRO0W1A==" saltValue="whWqXo6Dy471l8VDR+m4CQ==" spinCount="100000" sheet="1" scenarios="1" selectLockedCells="1" selectUnlockedCells="1"/>
  <mergeCells count="3">
    <mergeCell ref="B2:J2"/>
    <mergeCell ref="B4:J4"/>
    <mergeCell ref="F57:J74"/>
  </mergeCells>
  <phoneticPr fontId="0" type="noConversion"/>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443D-D0E0-EC40-A4CD-DF52695B8191}">
  <dimension ref="I2:AK18"/>
  <sheetViews>
    <sheetView showGridLines="0" topLeftCell="Z1" workbookViewId="0">
      <selection activeCell="AP19" sqref="AP19"/>
    </sheetView>
  </sheetViews>
  <sheetFormatPr baseColWidth="10" defaultRowHeight="14" x14ac:dyDescent="0.15"/>
  <cols>
    <col min="1" max="9" width="10.83203125" style="672"/>
    <col min="10" max="10" width="12.83203125" style="672" bestFit="1" customWidth="1"/>
    <col min="11" max="14" width="14" style="672" bestFit="1" customWidth="1"/>
    <col min="15" max="16" width="13.6640625" style="672" bestFit="1" customWidth="1"/>
    <col min="17" max="17" width="5.1640625" style="672" bestFit="1" customWidth="1"/>
    <col min="18" max="18" width="17.33203125" style="672" customWidth="1"/>
    <col min="19" max="19" width="23.5" style="672" customWidth="1"/>
    <col min="20" max="20" width="22.5" style="672" customWidth="1"/>
    <col min="21" max="21" width="19.83203125" style="672" customWidth="1"/>
    <col min="22" max="23" width="10.83203125" style="672"/>
    <col min="24" max="26" width="15.33203125" style="672" customWidth="1"/>
    <col min="27" max="33" width="10.83203125" style="672"/>
    <col min="34" max="34" width="15.5" style="672" customWidth="1"/>
    <col min="35" max="35" width="23.1640625" style="672" customWidth="1"/>
    <col min="36" max="36" width="20" style="672" customWidth="1"/>
    <col min="37" max="37" width="21.1640625" style="672" customWidth="1"/>
    <col min="38" max="16384" width="10.83203125" style="672"/>
  </cols>
  <sheetData>
    <row r="2" spans="9:37" ht="15" thickBot="1" x14ac:dyDescent="0.2">
      <c r="J2" s="672">
        <v>2027</v>
      </c>
      <c r="K2" s="672">
        <v>2028</v>
      </c>
      <c r="L2" s="672">
        <v>2029</v>
      </c>
      <c r="M2" s="672">
        <v>2030</v>
      </c>
      <c r="N2" s="672">
        <v>2031</v>
      </c>
    </row>
    <row r="3" spans="9:37" ht="35" thickBot="1" x14ac:dyDescent="0.2">
      <c r="I3" s="673" t="s">
        <v>553</v>
      </c>
      <c r="J3" s="673">
        <v>878322000</v>
      </c>
      <c r="K3" s="673">
        <v>1179410781.5999999</v>
      </c>
      <c r="L3" s="673">
        <v>1618741297.7459998</v>
      </c>
      <c r="M3" s="673">
        <v>2123141086.1236532</v>
      </c>
      <c r="N3" s="673">
        <v>2751590847.6162548</v>
      </c>
      <c r="Q3" s="681" t="s">
        <v>554</v>
      </c>
      <c r="R3" s="682" t="s">
        <v>38</v>
      </c>
      <c r="S3" s="682" t="s">
        <v>89</v>
      </c>
      <c r="T3" s="682" t="s">
        <v>27</v>
      </c>
      <c r="U3" s="682" t="s">
        <v>282</v>
      </c>
      <c r="X3" s="693" t="s">
        <v>554</v>
      </c>
      <c r="Y3" s="694" t="s">
        <v>556</v>
      </c>
      <c r="Z3" s="694" t="s">
        <v>557</v>
      </c>
      <c r="AH3" s="695" t="s">
        <v>554</v>
      </c>
      <c r="AI3" s="696" t="s">
        <v>560</v>
      </c>
      <c r="AJ3" s="696" t="s">
        <v>278</v>
      </c>
      <c r="AK3" s="696" t="s">
        <v>561</v>
      </c>
    </row>
    <row r="4" spans="9:37" ht="18" thickBot="1" x14ac:dyDescent="0.2">
      <c r="I4" s="672" t="s">
        <v>552</v>
      </c>
      <c r="J4" s="674">
        <f>+Egresos!C25+Egresos!C53</f>
        <v>1214260148.5314569</v>
      </c>
      <c r="K4" s="674">
        <f>+Egresos!D25+Egresos!D53</f>
        <v>1308254479.3947539</v>
      </c>
      <c r="L4" s="674">
        <f>+Egresos!E25+Egresos!E53</f>
        <v>1425795119.7716174</v>
      </c>
      <c r="M4" s="674">
        <f>+Egresos!F25+Egresos!F53</f>
        <v>1516175514.3533664</v>
      </c>
      <c r="N4" s="674">
        <f>+Egresos!G25+Egresos!G53</f>
        <v>1634314767.9987445</v>
      </c>
      <c r="Q4" s="675">
        <v>2027</v>
      </c>
      <c r="R4" s="676">
        <v>878322000</v>
      </c>
      <c r="S4" s="676">
        <v>-264739231</v>
      </c>
      <c r="T4" s="676">
        <v>-311345639</v>
      </c>
      <c r="U4" s="677">
        <v>-0.35399999999999998</v>
      </c>
      <c r="X4" s="689">
        <v>2027</v>
      </c>
      <c r="Y4" s="690">
        <v>1.47</v>
      </c>
      <c r="Z4" s="690" t="s">
        <v>558</v>
      </c>
      <c r="AH4" s="697">
        <v>2027</v>
      </c>
      <c r="AI4" s="698">
        <v>2.3460000000000001</v>
      </c>
      <c r="AJ4" s="698">
        <v>0.23899999999999999</v>
      </c>
      <c r="AK4" s="699">
        <v>-0.56999999999999995</v>
      </c>
    </row>
    <row r="5" spans="9:37" ht="18" thickBot="1" x14ac:dyDescent="0.2">
      <c r="Q5" s="678">
        <v>2028</v>
      </c>
      <c r="R5" s="679">
        <v>1179410782</v>
      </c>
      <c r="S5" s="679">
        <v>-67022057</v>
      </c>
      <c r="T5" s="679">
        <v>-101001839</v>
      </c>
      <c r="U5" s="680">
        <v>-8.5999999999999993E-2</v>
      </c>
      <c r="X5" s="691">
        <v>2028</v>
      </c>
      <c r="Y5" s="692">
        <v>0.95</v>
      </c>
      <c r="Z5" s="692" t="s">
        <v>559</v>
      </c>
      <c r="AH5" s="700">
        <v>2028</v>
      </c>
      <c r="AI5" s="701">
        <v>2.5539999999999998</v>
      </c>
      <c r="AJ5" s="701">
        <v>0.33700000000000002</v>
      </c>
      <c r="AK5" s="702">
        <v>-1.04</v>
      </c>
    </row>
    <row r="6" spans="9:37" ht="18" thickBot="1" x14ac:dyDescent="0.2">
      <c r="Q6" s="675">
        <v>2029</v>
      </c>
      <c r="R6" s="676">
        <v>1618741298</v>
      </c>
      <c r="S6" s="676">
        <v>244265268</v>
      </c>
      <c r="T6" s="676">
        <v>139942507</v>
      </c>
      <c r="U6" s="677">
        <v>8.5999999999999993E-2</v>
      </c>
      <c r="X6" s="689">
        <v>2029</v>
      </c>
      <c r="Y6" s="690">
        <v>0.7</v>
      </c>
      <c r="Z6" s="690" t="s">
        <v>559</v>
      </c>
      <c r="AH6" s="697">
        <v>2029</v>
      </c>
      <c r="AI6" s="698">
        <v>1.996</v>
      </c>
      <c r="AJ6" s="698">
        <v>0.64100000000000001</v>
      </c>
      <c r="AK6" s="699">
        <v>-0.6</v>
      </c>
    </row>
    <row r="7" spans="9:37" ht="18" thickBot="1" x14ac:dyDescent="0.2">
      <c r="Q7" s="678">
        <v>2030</v>
      </c>
      <c r="R7" s="679">
        <v>2123141086</v>
      </c>
      <c r="S7" s="679">
        <v>627855139</v>
      </c>
      <c r="T7" s="679">
        <v>396059298</v>
      </c>
      <c r="U7" s="680">
        <v>0.187</v>
      </c>
      <c r="X7" s="691">
        <v>2030</v>
      </c>
      <c r="Y7" s="692">
        <v>1.57</v>
      </c>
      <c r="Z7" s="692" t="s">
        <v>558</v>
      </c>
      <c r="AH7" s="700">
        <v>2030</v>
      </c>
      <c r="AI7" s="701">
        <v>0.62</v>
      </c>
      <c r="AJ7" s="701">
        <v>1</v>
      </c>
      <c r="AK7" s="702">
        <v>0.61</v>
      </c>
    </row>
    <row r="8" spans="9:37" ht="18" thickBot="1" x14ac:dyDescent="0.2">
      <c r="Q8" s="675">
        <v>2031</v>
      </c>
      <c r="R8" s="676">
        <v>2751590848</v>
      </c>
      <c r="S8" s="676">
        <v>1124991248</v>
      </c>
      <c r="T8" s="676">
        <v>743543907</v>
      </c>
      <c r="U8" s="677">
        <v>0.27</v>
      </c>
      <c r="X8" s="689">
        <v>2031</v>
      </c>
      <c r="Y8" s="690">
        <v>3.18</v>
      </c>
      <c r="Z8" s="690" t="s">
        <v>558</v>
      </c>
      <c r="AH8" s="697">
        <v>2031</v>
      </c>
      <c r="AI8" s="698">
        <v>0.311</v>
      </c>
      <c r="AJ8" s="698">
        <v>1</v>
      </c>
      <c r="AK8" s="699">
        <v>2.2200000000000002</v>
      </c>
    </row>
    <row r="10" spans="9:37" ht="15" x14ac:dyDescent="0.15">
      <c r="Q10" s="684" t="s">
        <v>554</v>
      </c>
      <c r="R10" s="685" t="s">
        <v>555</v>
      </c>
    </row>
    <row r="11" spans="9:37" x14ac:dyDescent="0.15">
      <c r="Q11" s="686">
        <v>2027</v>
      </c>
      <c r="R11" s="687">
        <f>+S4/R4</f>
        <v>-0.30141477840700792</v>
      </c>
    </row>
    <row r="12" spans="9:37" x14ac:dyDescent="0.15">
      <c r="Q12" s="688">
        <v>2028</v>
      </c>
      <c r="R12" s="687">
        <f t="shared" ref="R12:R18" si="0">+S5/R5</f>
        <v>-5.6826729094630241E-2</v>
      </c>
    </row>
    <row r="13" spans="9:37" x14ac:dyDescent="0.15">
      <c r="Q13" s="686">
        <v>2029</v>
      </c>
      <c r="R13" s="687">
        <f t="shared" si="0"/>
        <v>0.15089827404897654</v>
      </c>
    </row>
    <row r="14" spans="9:37" x14ac:dyDescent="0.15">
      <c r="Q14" s="688">
        <v>2030</v>
      </c>
      <c r="R14" s="687">
        <f t="shared" si="0"/>
        <v>0.29571993266960878</v>
      </c>
    </row>
    <row r="15" spans="9:37" x14ac:dyDescent="0.15">
      <c r="Q15" s="686">
        <v>2031</v>
      </c>
      <c r="R15" s="687">
        <f t="shared" si="0"/>
        <v>0.40885121013456721</v>
      </c>
    </row>
    <row r="16" spans="9:37" x14ac:dyDescent="0.15">
      <c r="R16" s="683"/>
    </row>
    <row r="17" spans="18:18" x14ac:dyDescent="0.15">
      <c r="R17" s="683"/>
    </row>
    <row r="18" spans="18:18" x14ac:dyDescent="0.15">
      <c r="R18" s="683"/>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50"/>
  <sheetViews>
    <sheetView workbookViewId="0">
      <selection activeCell="C20" sqref="C20"/>
    </sheetView>
  </sheetViews>
  <sheetFormatPr baseColWidth="10" defaultColWidth="10.83203125" defaultRowHeight="15" x14ac:dyDescent="0.2"/>
  <sheetData>
    <row r="1" spans="1:1" x14ac:dyDescent="0.2">
      <c r="A1" s="9">
        <v>1607</v>
      </c>
    </row>
    <row r="2" spans="1:1" x14ac:dyDescent="0.2">
      <c r="A2" s="9">
        <v>1084</v>
      </c>
    </row>
    <row r="3" spans="1:1" x14ac:dyDescent="0.2">
      <c r="A3" s="9">
        <v>955</v>
      </c>
    </row>
    <row r="4" spans="1:1" x14ac:dyDescent="0.2">
      <c r="A4" s="9">
        <v>2039</v>
      </c>
    </row>
    <row r="5" spans="1:1" x14ac:dyDescent="0.2">
      <c r="A5" s="9">
        <v>2691</v>
      </c>
    </row>
    <row r="6" spans="1:1" x14ac:dyDescent="0.2">
      <c r="A6" s="9">
        <v>2436</v>
      </c>
    </row>
    <row r="7" spans="1:1" x14ac:dyDescent="0.2">
      <c r="A7" s="9">
        <v>1607</v>
      </c>
    </row>
    <row r="8" spans="1:1" x14ac:dyDescent="0.2">
      <c r="A8" s="9">
        <v>1355</v>
      </c>
    </row>
    <row r="9" spans="1:1" x14ac:dyDescent="0.2">
      <c r="A9" s="9">
        <v>1084</v>
      </c>
    </row>
    <row r="10" spans="1:1" x14ac:dyDescent="0.2">
      <c r="A10" s="9">
        <v>1084</v>
      </c>
    </row>
    <row r="11" spans="1:1" x14ac:dyDescent="0.2">
      <c r="A11" s="9">
        <v>1607</v>
      </c>
    </row>
    <row r="12" spans="1:1" x14ac:dyDescent="0.2">
      <c r="A12" s="9">
        <v>462</v>
      </c>
    </row>
    <row r="13" spans="1:1" x14ac:dyDescent="0.2">
      <c r="A13" s="9">
        <v>684</v>
      </c>
    </row>
    <row r="14" spans="1:1" x14ac:dyDescent="0.2">
      <c r="A14" s="9">
        <v>462</v>
      </c>
    </row>
    <row r="15" spans="1:1" x14ac:dyDescent="0.2">
      <c r="A15" s="9">
        <v>526</v>
      </c>
    </row>
    <row r="16" spans="1:1" x14ac:dyDescent="0.2">
      <c r="A16" s="9">
        <v>526</v>
      </c>
    </row>
    <row r="17" spans="1:1" x14ac:dyDescent="0.2">
      <c r="A17" s="9">
        <v>20242</v>
      </c>
    </row>
    <row r="18" spans="1:1" x14ac:dyDescent="0.2">
      <c r="A18" s="9">
        <v>4048</v>
      </c>
    </row>
    <row r="19" spans="1:1" x14ac:dyDescent="0.2">
      <c r="A19" s="9">
        <v>4048</v>
      </c>
    </row>
    <row r="20" spans="1:1" x14ac:dyDescent="0.2">
      <c r="A20" s="9">
        <v>829</v>
      </c>
    </row>
    <row r="21" spans="1:1" x14ac:dyDescent="0.2">
      <c r="A21" s="9">
        <v>829</v>
      </c>
    </row>
    <row r="22" spans="1:1" x14ac:dyDescent="0.2">
      <c r="A22" s="9">
        <v>829</v>
      </c>
    </row>
    <row r="23" spans="1:1" x14ac:dyDescent="0.2">
      <c r="A23" s="9">
        <v>829</v>
      </c>
    </row>
    <row r="24" spans="1:1" x14ac:dyDescent="0.2">
      <c r="A24" s="9">
        <v>829</v>
      </c>
    </row>
    <row r="25" spans="1:1" x14ac:dyDescent="0.2">
      <c r="A25" s="9">
        <v>829</v>
      </c>
    </row>
    <row r="26" spans="1:1" x14ac:dyDescent="0.2">
      <c r="A26" s="9">
        <v>829</v>
      </c>
    </row>
    <row r="27" spans="1:1" x14ac:dyDescent="0.2">
      <c r="A27" s="9">
        <v>829</v>
      </c>
    </row>
    <row r="28" spans="1:1" x14ac:dyDescent="0.2">
      <c r="A28" s="9">
        <v>829</v>
      </c>
    </row>
    <row r="29" spans="1:1" x14ac:dyDescent="0.2">
      <c r="A29" s="9">
        <v>829</v>
      </c>
    </row>
    <row r="30" spans="1:1" x14ac:dyDescent="0.2">
      <c r="A30" s="9">
        <v>526</v>
      </c>
    </row>
    <row r="31" spans="1:1" x14ac:dyDescent="0.2">
      <c r="A31" s="9">
        <v>399</v>
      </c>
    </row>
    <row r="32" spans="1:1" x14ac:dyDescent="0.2">
      <c r="A32" s="9">
        <v>1084</v>
      </c>
    </row>
    <row r="33" spans="1:1" x14ac:dyDescent="0.2">
      <c r="A33" s="9">
        <v>1210</v>
      </c>
    </row>
    <row r="34" spans="1:1" x14ac:dyDescent="0.2">
      <c r="A34" s="9">
        <v>526</v>
      </c>
    </row>
    <row r="35" spans="1:1" x14ac:dyDescent="0.2">
      <c r="A35" s="9">
        <v>1084</v>
      </c>
    </row>
    <row r="36" spans="1:1" x14ac:dyDescent="0.2">
      <c r="A36" s="9">
        <v>276</v>
      </c>
    </row>
    <row r="37" spans="1:1" x14ac:dyDescent="0.2">
      <c r="A37" s="9">
        <v>526</v>
      </c>
    </row>
    <row r="38" spans="1:1" x14ac:dyDescent="0.2">
      <c r="A38" s="9">
        <v>120</v>
      </c>
    </row>
    <row r="39" spans="1:1" x14ac:dyDescent="0.2">
      <c r="A39" s="9">
        <v>336</v>
      </c>
    </row>
    <row r="40" spans="1:1" x14ac:dyDescent="0.2">
      <c r="A40" s="9">
        <v>120</v>
      </c>
    </row>
    <row r="41" spans="1:1" x14ac:dyDescent="0.2">
      <c r="A41" s="9">
        <v>336</v>
      </c>
    </row>
    <row r="42" spans="1:1" x14ac:dyDescent="0.2">
      <c r="A42" s="9">
        <v>120</v>
      </c>
    </row>
    <row r="43" spans="1:1" x14ac:dyDescent="0.2">
      <c r="A43" s="9">
        <v>190</v>
      </c>
    </row>
    <row r="44" spans="1:1" x14ac:dyDescent="0.2">
      <c r="A44" s="9">
        <v>399</v>
      </c>
    </row>
    <row r="45" spans="1:1" x14ac:dyDescent="0.2">
      <c r="A45" s="9">
        <v>134899</v>
      </c>
    </row>
    <row r="46" spans="1:1" x14ac:dyDescent="0.2">
      <c r="A46" s="9">
        <v>26981</v>
      </c>
    </row>
    <row r="47" spans="1:1" x14ac:dyDescent="0.2">
      <c r="A47" s="9">
        <v>13483</v>
      </c>
    </row>
    <row r="48" spans="1:1" x14ac:dyDescent="0.2">
      <c r="A48" s="9">
        <v>26981</v>
      </c>
    </row>
    <row r="49" spans="1:1" x14ac:dyDescent="0.2">
      <c r="A49" s="9">
        <v>12136</v>
      </c>
    </row>
    <row r="50" spans="1:1" x14ac:dyDescent="0.2">
      <c r="A50" s="9">
        <v>2039</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Instrucciones</vt:lpstr>
      <vt:lpstr>Información inicial</vt:lpstr>
      <vt:lpstr>Ingresos</vt:lpstr>
      <vt:lpstr>Egresos</vt:lpstr>
      <vt:lpstr>Plan Amortización</vt:lpstr>
      <vt:lpstr>Inversión</vt:lpstr>
      <vt:lpstr>Estado de resultados</vt:lpstr>
      <vt:lpstr>Efectivo</vt:lpstr>
      <vt:lpstr>Balance General</vt:lpstr>
      <vt:lpstr>Flujo de Caja</vt:lpstr>
      <vt:lpstr>Punto de equilibrio</vt:lpstr>
      <vt:lpstr>wacc</vt:lpstr>
      <vt:lpstr>Ind Liquidez</vt:lpstr>
      <vt:lpstr>Ind Rentabilidad</vt:lpstr>
      <vt:lpstr>Ind Endeudamiento</vt:lpstr>
      <vt:lpstr>Ind. Generacion Valor</vt:lpstr>
      <vt:lpstr>otros</vt:lpstr>
      <vt:lpstr>Hoja1</vt:lpstr>
      <vt:lpstr>'Estado de resultados'!Área_de_impresión</vt:lpstr>
      <vt:lpstr>'Información inicial'!Área_de_impresión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ZAPATA</dc:creator>
  <cp:lastModifiedBy>sara gaviria</cp:lastModifiedBy>
  <cp:lastPrinted>2024-11-28T00:19:41Z</cp:lastPrinted>
  <dcterms:created xsi:type="dcterms:W3CDTF">2007-09-11T20:24:34Z</dcterms:created>
  <dcterms:modified xsi:type="dcterms:W3CDTF">2026-08-09T16:57:37Z</dcterms:modified>
</cp:coreProperties>
</file>